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ВМП!$A:$F,ВМП!$3:$5</definedName>
    <definedName name="_xlnm.Print_Area" localSheetId="0">ВМП!$A$1:$AN$53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K53" i="1" l="1"/>
  <c r="AK55" i="1" s="1"/>
  <c r="AI53" i="1"/>
  <c r="AG53" i="1"/>
  <c r="AE53" i="1"/>
  <c r="AC53" i="1"/>
  <c r="AC55" i="1" s="1"/>
  <c r="AA53" i="1"/>
  <c r="Y53" i="1"/>
  <c r="W53" i="1"/>
  <c r="U53" i="1"/>
  <c r="S53" i="1"/>
  <c r="Q53" i="1"/>
  <c r="O53" i="1"/>
  <c r="M53" i="1"/>
  <c r="K53" i="1"/>
  <c r="I53" i="1"/>
  <c r="G53" i="1"/>
  <c r="AM52" i="1"/>
  <c r="N52" i="1"/>
  <c r="F52" i="1"/>
  <c r="T52" i="1" s="1"/>
  <c r="AM51" i="1"/>
  <c r="F51" i="1"/>
  <c r="AD51" i="1" s="1"/>
  <c r="AM50" i="1"/>
  <c r="F50" i="1"/>
  <c r="R50" i="1" s="1"/>
  <c r="AM49" i="1"/>
  <c r="F49" i="1"/>
  <c r="X49" i="1" s="1"/>
  <c r="AM48" i="1"/>
  <c r="F48" i="1"/>
  <c r="Z48" i="1" s="1"/>
  <c r="AM47" i="1"/>
  <c r="F47" i="1"/>
  <c r="Z47" i="1" s="1"/>
  <c r="AM46" i="1"/>
  <c r="F46" i="1"/>
  <c r="Z46" i="1" s="1"/>
  <c r="AM45" i="1"/>
  <c r="AB45" i="1"/>
  <c r="X45" i="1"/>
  <c r="T45" i="1"/>
  <c r="L45" i="1"/>
  <c r="J45" i="1"/>
  <c r="H45" i="1"/>
  <c r="F45" i="1"/>
  <c r="AD45" i="1" s="1"/>
  <c r="AM44" i="1"/>
  <c r="V44" i="1"/>
  <c r="J44" i="1"/>
  <c r="F44" i="1"/>
  <c r="X44" i="1" s="1"/>
  <c r="AM43" i="1"/>
  <c r="F43" i="1"/>
  <c r="X43" i="1" s="1"/>
  <c r="AM42" i="1"/>
  <c r="F42" i="1"/>
  <c r="Z42" i="1" s="1"/>
  <c r="AM41" i="1"/>
  <c r="X41" i="1"/>
  <c r="L41" i="1"/>
  <c r="F41" i="1"/>
  <c r="AD41" i="1" s="1"/>
  <c r="AM40" i="1"/>
  <c r="F40" i="1"/>
  <c r="X40" i="1" s="1"/>
  <c r="AM39" i="1"/>
  <c r="F39" i="1"/>
  <c r="AM38" i="1"/>
  <c r="F38" i="1"/>
  <c r="AM37" i="1"/>
  <c r="F37" i="1"/>
  <c r="AM36" i="1"/>
  <c r="F36" i="1"/>
  <c r="AM35" i="1"/>
  <c r="F35" i="1"/>
  <c r="AM34" i="1"/>
  <c r="F34" i="1"/>
  <c r="AM33" i="1"/>
  <c r="F33" i="1"/>
  <c r="AM32" i="1"/>
  <c r="F32" i="1"/>
  <c r="AM31" i="1"/>
  <c r="T31" i="1"/>
  <c r="L31" i="1"/>
  <c r="J31" i="1"/>
  <c r="F31" i="1"/>
  <c r="AD31" i="1" s="1"/>
  <c r="AM30" i="1"/>
  <c r="F30" i="1"/>
  <c r="AM29" i="1"/>
  <c r="F29" i="1"/>
  <c r="AM28" i="1"/>
  <c r="AB28" i="1"/>
  <c r="X28" i="1"/>
  <c r="L28" i="1"/>
  <c r="J28" i="1"/>
  <c r="F28" i="1"/>
  <c r="AD28" i="1" s="1"/>
  <c r="AM27" i="1"/>
  <c r="F27" i="1"/>
  <c r="N27" i="1" s="1"/>
  <c r="AM26" i="1"/>
  <c r="F26" i="1"/>
  <c r="AD26" i="1" s="1"/>
  <c r="AM25" i="1"/>
  <c r="N25" i="1"/>
  <c r="F25" i="1"/>
  <c r="AD25" i="1" s="1"/>
  <c r="AM24" i="1"/>
  <c r="F24" i="1"/>
  <c r="AD24" i="1" s="1"/>
  <c r="AM23" i="1"/>
  <c r="F23" i="1"/>
  <c r="AD23" i="1" s="1"/>
  <c r="AM22" i="1"/>
  <c r="F22" i="1"/>
  <c r="AD22" i="1" s="1"/>
  <c r="AM21" i="1"/>
  <c r="F21" i="1"/>
  <c r="X21" i="1" s="1"/>
  <c r="AM20" i="1"/>
  <c r="V20" i="1"/>
  <c r="N20" i="1"/>
  <c r="F20" i="1"/>
  <c r="X20" i="1" s="1"/>
  <c r="AM19" i="1"/>
  <c r="F19" i="1"/>
  <c r="N19" i="1" s="1"/>
  <c r="AM18" i="1"/>
  <c r="T18" i="1"/>
  <c r="L18" i="1"/>
  <c r="F18" i="1"/>
  <c r="AD18" i="1" s="1"/>
  <c r="AM17" i="1"/>
  <c r="F17" i="1"/>
  <c r="V17" i="1" s="1"/>
  <c r="AM16" i="1"/>
  <c r="F16" i="1"/>
  <c r="T16" i="1" s="1"/>
  <c r="AM15" i="1"/>
  <c r="Z15" i="1"/>
  <c r="N15" i="1"/>
  <c r="F15" i="1"/>
  <c r="V15" i="1" s="1"/>
  <c r="AM14" i="1"/>
  <c r="AB14" i="1"/>
  <c r="L14" i="1"/>
  <c r="F14" i="1"/>
  <c r="AD14" i="1" s="1"/>
  <c r="AM13" i="1"/>
  <c r="X13" i="1"/>
  <c r="N13" i="1"/>
  <c r="J13" i="1"/>
  <c r="F13" i="1"/>
  <c r="V13" i="1" s="1"/>
  <c r="AM12" i="1"/>
  <c r="F12" i="1"/>
  <c r="AM11" i="1"/>
  <c r="F11" i="1"/>
  <c r="AM10" i="1"/>
  <c r="AB10" i="1"/>
  <c r="X10" i="1"/>
  <c r="L10" i="1"/>
  <c r="J10" i="1"/>
  <c r="F10" i="1"/>
  <c r="AD10" i="1" s="1"/>
  <c r="AM9" i="1"/>
  <c r="F9" i="1"/>
  <c r="AM8" i="1"/>
  <c r="F8" i="1"/>
  <c r="R8" i="1" s="1"/>
  <c r="AM7" i="1"/>
  <c r="X7" i="1"/>
  <c r="F7" i="1"/>
  <c r="P7" i="1" s="1"/>
  <c r="AM6" i="1"/>
  <c r="F6" i="1"/>
  <c r="H16" i="1" l="1"/>
  <c r="R10" i="1"/>
  <c r="H14" i="1"/>
  <c r="L16" i="1"/>
  <c r="H10" i="1"/>
  <c r="T10" i="1"/>
  <c r="AD13" i="1"/>
  <c r="J14" i="1"/>
  <c r="X14" i="1"/>
  <c r="L15" i="1"/>
  <c r="N16" i="1"/>
  <c r="J18" i="1"/>
  <c r="L20" i="1"/>
  <c r="H28" i="1"/>
  <c r="T28" i="1"/>
  <c r="X31" i="1"/>
  <c r="R45" i="1"/>
  <c r="N50" i="1"/>
  <c r="T51" i="1"/>
  <c r="L52" i="1"/>
  <c r="AD52" i="1"/>
  <c r="V50" i="1"/>
  <c r="H50" i="1"/>
  <c r="X50" i="1"/>
  <c r="H51" i="1"/>
  <c r="V52" i="1"/>
  <c r="V16" i="1"/>
  <c r="R14" i="1"/>
  <c r="X16" i="1"/>
  <c r="T14" i="1"/>
  <c r="AD15" i="1"/>
  <c r="AD16" i="1"/>
  <c r="X18" i="1"/>
  <c r="R28" i="1"/>
  <c r="J50" i="1"/>
  <c r="AD50" i="1"/>
  <c r="J51" i="1"/>
  <c r="J52" i="1"/>
  <c r="Z52" i="1"/>
  <c r="X17" i="1"/>
  <c r="V19" i="1"/>
  <c r="L22" i="1"/>
  <c r="X22" i="1"/>
  <c r="L23" i="1"/>
  <c r="X23" i="1"/>
  <c r="L24" i="1"/>
  <c r="X24" i="1"/>
  <c r="P26" i="1"/>
  <c r="R27" i="1"/>
  <c r="AD40" i="1"/>
  <c r="J41" i="1"/>
  <c r="T41" i="1"/>
  <c r="AD42" i="1"/>
  <c r="T43" i="1"/>
  <c r="V46" i="1"/>
  <c r="V47" i="1"/>
  <c r="V48" i="1"/>
  <c r="L49" i="1"/>
  <c r="P51" i="1"/>
  <c r="Z51" i="1"/>
  <c r="Z19" i="1"/>
  <c r="P22" i="1"/>
  <c r="Z22" i="1"/>
  <c r="P23" i="1"/>
  <c r="Z23" i="1"/>
  <c r="P24" i="1"/>
  <c r="Z24" i="1"/>
  <c r="T26" i="1"/>
  <c r="AD27" i="1"/>
  <c r="AD43" i="1"/>
  <c r="V49" i="1"/>
  <c r="R51" i="1"/>
  <c r="AB51" i="1"/>
  <c r="J17" i="1"/>
  <c r="N7" i="1"/>
  <c r="R13" i="1"/>
  <c r="T15" i="1"/>
  <c r="Z18" i="1"/>
  <c r="L19" i="1"/>
  <c r="R22" i="1"/>
  <c r="H23" i="1"/>
  <c r="H24" i="1"/>
  <c r="AB24" i="1"/>
  <c r="H26" i="1"/>
  <c r="X26" i="1"/>
  <c r="J27" i="1"/>
  <c r="N17" i="1"/>
  <c r="P18" i="1"/>
  <c r="N21" i="1"/>
  <c r="H22" i="1"/>
  <c r="AB22" i="1"/>
  <c r="R23" i="1"/>
  <c r="AB23" i="1"/>
  <c r="R24" i="1"/>
  <c r="R25" i="1"/>
  <c r="P31" i="1"/>
  <c r="Z31" i="1"/>
  <c r="H40" i="1"/>
  <c r="P41" i="1"/>
  <c r="Z41" i="1"/>
  <c r="J42" i="1"/>
  <c r="P10" i="1"/>
  <c r="Z10" i="1"/>
  <c r="H13" i="1"/>
  <c r="P14" i="1"/>
  <c r="Z14" i="1"/>
  <c r="J15" i="1"/>
  <c r="H18" i="1"/>
  <c r="R18" i="1"/>
  <c r="AB18" i="1"/>
  <c r="J22" i="1"/>
  <c r="T22" i="1"/>
  <c r="AH22" i="1"/>
  <c r="J23" i="1"/>
  <c r="T23" i="1"/>
  <c r="AH23" i="1"/>
  <c r="J24" i="1"/>
  <c r="T24" i="1"/>
  <c r="L26" i="1"/>
  <c r="AB26" i="1"/>
  <c r="P28" i="1"/>
  <c r="Z28" i="1"/>
  <c r="H31" i="1"/>
  <c r="R31" i="1"/>
  <c r="AB31" i="1"/>
  <c r="R40" i="1"/>
  <c r="H41" i="1"/>
  <c r="R41" i="1"/>
  <c r="AB41" i="1"/>
  <c r="T42" i="1"/>
  <c r="H43" i="1"/>
  <c r="P45" i="1"/>
  <c r="Z45" i="1"/>
  <c r="L46" i="1"/>
  <c r="L47" i="1"/>
  <c r="L48" i="1"/>
  <c r="H49" i="1"/>
  <c r="L51" i="1"/>
  <c r="X51" i="1"/>
  <c r="X6" i="1"/>
  <c r="P6" i="1"/>
  <c r="H6" i="1"/>
  <c r="V6" i="1"/>
  <c r="L6" i="1"/>
  <c r="AD6" i="1"/>
  <c r="T6" i="1"/>
  <c r="J6" i="1"/>
  <c r="AB6" i="1"/>
  <c r="AB9" i="1"/>
  <c r="T9" i="1"/>
  <c r="L9" i="1"/>
  <c r="AD9" i="1"/>
  <c r="X9" i="1"/>
  <c r="N9" i="1"/>
  <c r="V9" i="1"/>
  <c r="J9" i="1"/>
  <c r="Z9" i="1"/>
  <c r="N6" i="1"/>
  <c r="AB8" i="1"/>
  <c r="T8" i="1"/>
  <c r="L8" i="1"/>
  <c r="X8" i="1"/>
  <c r="N8" i="1"/>
  <c r="AJ8" i="1"/>
  <c r="AJ53" i="1" s="1"/>
  <c r="V8" i="1"/>
  <c r="J8" i="1"/>
  <c r="Z8" i="1"/>
  <c r="H9" i="1"/>
  <c r="X11" i="1"/>
  <c r="P11" i="1"/>
  <c r="H11" i="1"/>
  <c r="AD11" i="1"/>
  <c r="T11" i="1"/>
  <c r="Z11" i="1"/>
  <c r="N11" i="1"/>
  <c r="V11" i="1"/>
  <c r="L11" i="1"/>
  <c r="J11" i="1"/>
  <c r="Z12" i="1"/>
  <c r="R12" i="1"/>
  <c r="J12" i="1"/>
  <c r="AD12" i="1"/>
  <c r="T12" i="1"/>
  <c r="H12" i="1"/>
  <c r="X12" i="1"/>
  <c r="N12" i="1"/>
  <c r="V12" i="1"/>
  <c r="L12" i="1"/>
  <c r="R6" i="1"/>
  <c r="H8" i="1"/>
  <c r="AD8" i="1"/>
  <c r="P9" i="1"/>
  <c r="R11" i="1"/>
  <c r="P12" i="1"/>
  <c r="Z6" i="1"/>
  <c r="Z7" i="1"/>
  <c r="R7" i="1"/>
  <c r="J7" i="1"/>
  <c r="V7" i="1"/>
  <c r="L7" i="1"/>
  <c r="AD7" i="1"/>
  <c r="T7" i="1"/>
  <c r="H7" i="1"/>
  <c r="AB7" i="1"/>
  <c r="P8" i="1"/>
  <c r="R9" i="1"/>
  <c r="AB11" i="1"/>
  <c r="AB12" i="1"/>
  <c r="AB21" i="1"/>
  <c r="T21" i="1"/>
  <c r="L21" i="1"/>
  <c r="Z21" i="1"/>
  <c r="AB17" i="1"/>
  <c r="T17" i="1"/>
  <c r="L17" i="1"/>
  <c r="P17" i="1"/>
  <c r="Z17" i="1"/>
  <c r="X19" i="1"/>
  <c r="P19" i="1"/>
  <c r="H19" i="1"/>
  <c r="R19" i="1"/>
  <c r="AB19" i="1"/>
  <c r="Z20" i="1"/>
  <c r="R20" i="1"/>
  <c r="J20" i="1"/>
  <c r="P20" i="1"/>
  <c r="AB20" i="1"/>
  <c r="H21" i="1"/>
  <c r="R21" i="1"/>
  <c r="AD21" i="1"/>
  <c r="AB25" i="1"/>
  <c r="T25" i="1"/>
  <c r="L25" i="1"/>
  <c r="X25" i="1"/>
  <c r="P25" i="1"/>
  <c r="H25" i="1"/>
  <c r="V25" i="1"/>
  <c r="AM53" i="1"/>
  <c r="AM55" i="1" s="1"/>
  <c r="AB13" i="1"/>
  <c r="T13" i="1"/>
  <c r="L13" i="1"/>
  <c r="P13" i="1"/>
  <c r="Z13" i="1"/>
  <c r="X15" i="1"/>
  <c r="P15" i="1"/>
  <c r="H15" i="1"/>
  <c r="R15" i="1"/>
  <c r="AB15" i="1"/>
  <c r="Z16" i="1"/>
  <c r="R16" i="1"/>
  <c r="J16" i="1"/>
  <c r="P16" i="1"/>
  <c r="AB16" i="1"/>
  <c r="H17" i="1"/>
  <c r="R17" i="1"/>
  <c r="AD17" i="1"/>
  <c r="J19" i="1"/>
  <c r="T19" i="1"/>
  <c r="AD19" i="1"/>
  <c r="H20" i="1"/>
  <c r="T20" i="1"/>
  <c r="AD20" i="1"/>
  <c r="J21" i="1"/>
  <c r="V21" i="1"/>
  <c r="AH53" i="1"/>
  <c r="J25" i="1"/>
  <c r="Z25" i="1"/>
  <c r="X27" i="1"/>
  <c r="P27" i="1"/>
  <c r="H27" i="1"/>
  <c r="AB27" i="1"/>
  <c r="T27" i="1"/>
  <c r="L27" i="1"/>
  <c r="Z27" i="1"/>
  <c r="V27" i="1"/>
  <c r="P21" i="1"/>
  <c r="Z29" i="1"/>
  <c r="R29" i="1"/>
  <c r="N29" i="1"/>
  <c r="X29" i="1"/>
  <c r="AB30" i="1"/>
  <c r="T30" i="1"/>
  <c r="L30" i="1"/>
  <c r="P30" i="1"/>
  <c r="Z30" i="1"/>
  <c r="AL32" i="1"/>
  <c r="X32" i="1"/>
  <c r="P32" i="1"/>
  <c r="H32" i="1"/>
  <c r="R32" i="1"/>
  <c r="AB32" i="1"/>
  <c r="AL33" i="1"/>
  <c r="X33" i="1"/>
  <c r="P33" i="1"/>
  <c r="H33" i="1"/>
  <c r="R33" i="1"/>
  <c r="AB33" i="1"/>
  <c r="AL34" i="1"/>
  <c r="X34" i="1"/>
  <c r="P34" i="1"/>
  <c r="H34" i="1"/>
  <c r="R34" i="1"/>
  <c r="AB34" i="1"/>
  <c r="AL35" i="1"/>
  <c r="X35" i="1"/>
  <c r="P35" i="1"/>
  <c r="H35" i="1"/>
  <c r="R35" i="1"/>
  <c r="AB35" i="1"/>
  <c r="AL36" i="1"/>
  <c r="X36" i="1"/>
  <c r="P36" i="1"/>
  <c r="H36" i="1"/>
  <c r="R36" i="1"/>
  <c r="AB36" i="1"/>
  <c r="AL37" i="1"/>
  <c r="X37" i="1"/>
  <c r="P37" i="1"/>
  <c r="H37" i="1"/>
  <c r="R37" i="1"/>
  <c r="AB37" i="1"/>
  <c r="X38" i="1"/>
  <c r="P38" i="1"/>
  <c r="H38" i="1"/>
  <c r="R38" i="1"/>
  <c r="AB38" i="1"/>
  <c r="Z39" i="1"/>
  <c r="R39" i="1"/>
  <c r="J39" i="1"/>
  <c r="P39" i="1"/>
  <c r="AB39" i="1"/>
  <c r="N10" i="1"/>
  <c r="V10" i="1"/>
  <c r="N14" i="1"/>
  <c r="V14" i="1"/>
  <c r="N18" i="1"/>
  <c r="V18" i="1"/>
  <c r="N22" i="1"/>
  <c r="V22" i="1"/>
  <c r="N23" i="1"/>
  <c r="V23" i="1"/>
  <c r="N24" i="1"/>
  <c r="V24" i="1"/>
  <c r="J26" i="1"/>
  <c r="R26" i="1"/>
  <c r="Z26" i="1"/>
  <c r="N28" i="1"/>
  <c r="V28" i="1"/>
  <c r="H29" i="1"/>
  <c r="P29" i="1"/>
  <c r="AB29" i="1"/>
  <c r="H30" i="1"/>
  <c r="R30" i="1"/>
  <c r="AD30" i="1"/>
  <c r="J32" i="1"/>
  <c r="T32" i="1"/>
  <c r="AD32" i="1"/>
  <c r="J33" i="1"/>
  <c r="T33" i="1"/>
  <c r="AD33" i="1"/>
  <c r="J34" i="1"/>
  <c r="T34" i="1"/>
  <c r="AD34" i="1"/>
  <c r="J35" i="1"/>
  <c r="T35" i="1"/>
  <c r="AD35" i="1"/>
  <c r="J36" i="1"/>
  <c r="T36" i="1"/>
  <c r="AD36" i="1"/>
  <c r="J37" i="1"/>
  <c r="T37" i="1"/>
  <c r="AD37" i="1"/>
  <c r="J38" i="1"/>
  <c r="T38" i="1"/>
  <c r="AD38" i="1"/>
  <c r="H39" i="1"/>
  <c r="T39" i="1"/>
  <c r="AD39" i="1"/>
  <c r="J40" i="1"/>
  <c r="V40" i="1"/>
  <c r="L42" i="1"/>
  <c r="V42" i="1"/>
  <c r="L43" i="1"/>
  <c r="V43" i="1"/>
  <c r="N44" i="1"/>
  <c r="N46" i="1"/>
  <c r="N47" i="1"/>
  <c r="N48" i="1"/>
  <c r="N49" i="1"/>
  <c r="AB50" i="1"/>
  <c r="T50" i="1"/>
  <c r="L50" i="1"/>
  <c r="P50" i="1"/>
  <c r="Z50" i="1"/>
  <c r="X52" i="1"/>
  <c r="P52" i="1"/>
  <c r="H52" i="1"/>
  <c r="R52" i="1"/>
  <c r="AB52" i="1"/>
  <c r="J29" i="1"/>
  <c r="T29" i="1"/>
  <c r="AD29" i="1"/>
  <c r="J30" i="1"/>
  <c r="V30" i="1"/>
  <c r="L32" i="1"/>
  <c r="V32" i="1"/>
  <c r="L33" i="1"/>
  <c r="V33" i="1"/>
  <c r="L34" i="1"/>
  <c r="V34" i="1"/>
  <c r="L35" i="1"/>
  <c r="V35" i="1"/>
  <c r="L36" i="1"/>
  <c r="V36" i="1"/>
  <c r="L37" i="1"/>
  <c r="V37" i="1"/>
  <c r="L38" i="1"/>
  <c r="V38" i="1"/>
  <c r="L39" i="1"/>
  <c r="V39" i="1"/>
  <c r="N40" i="1"/>
  <c r="N42" i="1"/>
  <c r="N43" i="1"/>
  <c r="AB44" i="1"/>
  <c r="T44" i="1"/>
  <c r="L44" i="1"/>
  <c r="P44" i="1"/>
  <c r="Z44" i="1"/>
  <c r="AF46" i="1"/>
  <c r="X46" i="1"/>
  <c r="P46" i="1"/>
  <c r="H46" i="1"/>
  <c r="R46" i="1"/>
  <c r="AB46" i="1"/>
  <c r="AF47" i="1"/>
  <c r="X47" i="1"/>
  <c r="P47" i="1"/>
  <c r="H47" i="1"/>
  <c r="R47" i="1"/>
  <c r="AB47" i="1"/>
  <c r="X48" i="1"/>
  <c r="P48" i="1"/>
  <c r="H48" i="1"/>
  <c r="R48" i="1"/>
  <c r="AB48" i="1"/>
  <c r="Z49" i="1"/>
  <c r="R49" i="1"/>
  <c r="J49" i="1"/>
  <c r="P49" i="1"/>
  <c r="AB49" i="1"/>
  <c r="N26" i="1"/>
  <c r="V26" i="1"/>
  <c r="L29" i="1"/>
  <c r="V29" i="1"/>
  <c r="N30" i="1"/>
  <c r="X30" i="1"/>
  <c r="N32" i="1"/>
  <c r="Z32" i="1"/>
  <c r="N33" i="1"/>
  <c r="Z33" i="1"/>
  <c r="N34" i="1"/>
  <c r="Z34" i="1"/>
  <c r="N35" i="1"/>
  <c r="Z35" i="1"/>
  <c r="N36" i="1"/>
  <c r="Z36" i="1"/>
  <c r="N37" i="1"/>
  <c r="Z37" i="1"/>
  <c r="N38" i="1"/>
  <c r="Z38" i="1"/>
  <c r="N39" i="1"/>
  <c r="X39" i="1"/>
  <c r="AB40" i="1"/>
  <c r="T40" i="1"/>
  <c r="L40" i="1"/>
  <c r="P40" i="1"/>
  <c r="Z40" i="1"/>
  <c r="X42" i="1"/>
  <c r="P42" i="1"/>
  <c r="H42" i="1"/>
  <c r="R42" i="1"/>
  <c r="AB42" i="1"/>
  <c r="Z43" i="1"/>
  <c r="R43" i="1"/>
  <c r="J43" i="1"/>
  <c r="P43" i="1"/>
  <c r="AB43" i="1"/>
  <c r="H44" i="1"/>
  <c r="R44" i="1"/>
  <c r="AD44" i="1"/>
  <c r="J46" i="1"/>
  <c r="T46" i="1"/>
  <c r="AD46" i="1"/>
  <c r="J47" i="1"/>
  <c r="T47" i="1"/>
  <c r="AD47" i="1"/>
  <c r="J48" i="1"/>
  <c r="T48" i="1"/>
  <c r="AD48" i="1"/>
  <c r="T49" i="1"/>
  <c r="AD49" i="1"/>
  <c r="N31" i="1"/>
  <c r="V31" i="1"/>
  <c r="N41" i="1"/>
  <c r="V41" i="1"/>
  <c r="N45" i="1"/>
  <c r="V45" i="1"/>
  <c r="N51" i="1"/>
  <c r="V51" i="1"/>
  <c r="AN22" i="1" l="1"/>
  <c r="AN14" i="1"/>
  <c r="AF53" i="1"/>
  <c r="AN41" i="1"/>
  <c r="AN26" i="1"/>
  <c r="AN23" i="1"/>
  <c r="AN10" i="1"/>
  <c r="AN45" i="1"/>
  <c r="AN31" i="1"/>
  <c r="AN46" i="1"/>
  <c r="AN28" i="1"/>
  <c r="AN24" i="1"/>
  <c r="AN16" i="1"/>
  <c r="AN15" i="1"/>
  <c r="AN19" i="1"/>
  <c r="AN47" i="1"/>
  <c r="AN20" i="1"/>
  <c r="AN48" i="1"/>
  <c r="AN29" i="1"/>
  <c r="AN51" i="1"/>
  <c r="AN49" i="1"/>
  <c r="AN52" i="1"/>
  <c r="AN18" i="1"/>
  <c r="AN37" i="1"/>
  <c r="AN33" i="1"/>
  <c r="AN17" i="1"/>
  <c r="AN21" i="1"/>
  <c r="AB53" i="1"/>
  <c r="L53" i="1"/>
  <c r="AN6" i="1"/>
  <c r="X53" i="1"/>
  <c r="AN44" i="1"/>
  <c r="AN30" i="1"/>
  <c r="AN27" i="1"/>
  <c r="AN13" i="1"/>
  <c r="AN25" i="1"/>
  <c r="Z53" i="1"/>
  <c r="AN11" i="1"/>
  <c r="N53" i="1"/>
  <c r="AN9" i="1"/>
  <c r="J53" i="1"/>
  <c r="V53" i="1"/>
  <c r="AN38" i="1"/>
  <c r="AN36" i="1"/>
  <c r="AN34" i="1"/>
  <c r="AN32" i="1"/>
  <c r="AN42" i="1"/>
  <c r="AL53" i="1"/>
  <c r="AL55" i="1" s="1"/>
  <c r="AN12" i="1"/>
  <c r="AN8" i="1"/>
  <c r="T53" i="1"/>
  <c r="H53" i="1"/>
  <c r="H55" i="1" s="1"/>
  <c r="R53" i="1"/>
  <c r="AD53" i="1"/>
  <c r="AD55" i="1" s="1"/>
  <c r="P53" i="1"/>
  <c r="AN50" i="1"/>
  <c r="AN40" i="1"/>
  <c r="AN39" i="1"/>
  <c r="AN35" i="1"/>
  <c r="AN43" i="1"/>
  <c r="AN7" i="1"/>
  <c r="AN53" i="1" l="1"/>
  <c r="AN55" i="1" s="1"/>
</calcChain>
</file>

<file path=xl/sharedStrings.xml><?xml version="1.0" encoding="utf-8"?>
<sst xmlns="http://schemas.openxmlformats.org/spreadsheetml/2006/main" count="146" uniqueCount="113">
  <si>
    <t>Объемов медицинской помощи по территориальной программе обязательного медицинского страхования на 2018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</si>
  <si>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</si>
  <si>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</si>
  <si>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</si>
  <si>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2018 год</t>
  </si>
  <si>
    <t>Доля, индексируемая на КД</t>
  </si>
  <si>
    <t>тариф 2018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</si>
  <si>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</si>
  <si>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</si>
  <si>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</si>
  <si>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</si>
  <si>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</si>
  <si>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ФГБУ "Федеральный центр сердечно-сосудистой хирургии" МЗ РФ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</si>
  <si>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</si>
  <si>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Министерства здравоохранения РФ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</si>
  <si>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</si>
  <si>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</si>
  <si>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</si>
  <si>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</si>
  <si>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 (РЕШЕНИЕ КОМИССИИ МАЙ)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</si>
  <si>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</si>
  <si>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</si>
  <si>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</si>
  <si>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</si>
  <si>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</si>
  <si>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</si>
  <si>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</si>
  <si>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</si>
  <si>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</si>
  <si>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</si>
  <si>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</si>
  <si>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</si>
  <si>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</si>
  <si>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</si>
  <si>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</si>
  <si>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</si>
  <si>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2138207</t>
  </si>
  <si>
    <t>3151001</t>
  </si>
  <si>
    <t>4346004</t>
  </si>
  <si>
    <t>3141007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</si>
  <si>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</si>
  <si>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</si>
  <si>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</si>
  <si>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</si>
  <si>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</si>
  <si>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</si>
  <si>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</si>
  <si>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</si>
  <si>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</si>
  <si>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</si>
  <si>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</si>
  <si>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</si>
  <si>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</si>
  <si>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</si>
  <si>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</si>
  <si>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</si>
  <si>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</si>
  <si>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</si>
  <si>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</si>
  <si>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</si>
  <si>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</si>
  <si>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</si>
  <si>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</si>
  <si>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</si>
  <si>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</si>
  <si>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</si>
  <si>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</si>
  <si>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</si>
  <si>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</si>
  <si>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</si>
  <si>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</si>
  <si>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</si>
  <si>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</si>
  <si>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</si>
  <si>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</si>
  <si>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</si>
  <si>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</si>
  <si>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</si>
  <si>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</si>
  <si>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</si>
  <si>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</si>
  <si>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</si>
  <si>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</si>
  <si>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</si>
  <si>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</si>
  <si>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</si>
  <si>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</si>
  <si>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</si>
  <si>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(кардиостимуляторы) 1 камерные взрослым</t>
  </si>
  <si>
    <t>ВМП 38 (кардиостимуляторы) 1 камерные детям</t>
  </si>
  <si>
    <t>ВМП 39 (кардиостимуляторы) 2 камерные взрослым</t>
  </si>
  <si>
    <t>ВМП 40 АКШ</t>
  </si>
  <si>
    <t>Торакальная хирургия</t>
  </si>
  <si>
    <t>ВМП 41</t>
  </si>
  <si>
    <t>ВМП 42</t>
  </si>
  <si>
    <t>Травматология и ортопедия</t>
  </si>
  <si>
    <t>ВМП 43</t>
  </si>
  <si>
    <t>ВМП 44</t>
  </si>
  <si>
    <t>ВМП 45</t>
  </si>
  <si>
    <t>ВМП 46 (эндопротезы)</t>
  </si>
  <si>
    <t>ВМП 47</t>
  </si>
  <si>
    <t>Урология</t>
  </si>
  <si>
    <t>ВМП 48</t>
  </si>
  <si>
    <t>ВМП 49</t>
  </si>
  <si>
    <t>Челюстно-лицевая хирургия</t>
  </si>
  <si>
    <t>ВМП 50</t>
  </si>
  <si>
    <t>Эндокринология</t>
  </si>
  <si>
    <t>ВМП 51</t>
  </si>
  <si>
    <t>27.04.2018 №3</t>
  </si>
  <si>
    <t>Итого</t>
  </si>
  <si>
    <t>28.03.2018 №2</t>
  </si>
  <si>
    <t>Приложение № 2</t>
  </si>
  <si>
    <t>к Решению Комиссии по разработке ТП ОМС от 27.04.2018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</si>
</sst>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11"/>
      <color theme="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">
    <xf numFmtId="0" fontId="0" fillId="0" borderId="0"/>
    <xf numFmtId="0" fontId="4" fillId="0" borderId="0"/>
    <xf numFmtId="0" fontId="4" fillId="0" borderId="0"/>
    <xf numFmtId="0" fontId="16" fillId="0" borderId="0"/>
    <xf numFmtId="0" fontId="17" fillId="0" borderId="0"/>
    <xf numFmtId="0" fontId="4" fillId="0" borderId="0"/>
    <xf numFmtId="0" fontId="18" fillId="0" borderId="0"/>
    <xf numFmtId="0" fontId="4" fillId="0" borderId="0"/>
    <xf numFmtId="0" fontId="17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4" fillId="0" borderId="0"/>
    <xf numFmtId="0" fontId="18" fillId="0" borderId="0"/>
    <xf numFmtId="0" fontId="11" fillId="0" borderId="0" applyFill="0" applyBorder="0" applyProtection="0">
      <alignment wrapText="1"/>
      <protection locked="0"/>
    </xf>
    <xf numFmtId="9" fontId="17" fillId="0" borderId="0" applyFont="0" applyFill="0" applyBorder="0" applyAlignment="0" applyProtection="0"/>
    <xf numFmtId="9" fontId="18" fillId="0" borderId="0" quotePrefix="1" applyFont="0" applyFill="0" applyBorder="0" applyAlignment="0">
      <protection locked="0"/>
    </xf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" fillId="0" borderId="0" quotePrefix="1" applyFont="0" applyFill="0" applyBorder="0" applyAlignment="0">
      <protection locked="0"/>
    </xf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  <xf numFmtId="167" fontId="17" fillId="0" borderId="0" applyFont="0" applyFill="0" applyBorder="0" applyAlignment="0" applyProtection="0"/>
  </cellStyleXfs>
  <cellXfs count="50">
    <xf numFmtId="0" fontId="0" fillId="0" borderId="0" xfId="0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3" fillId="0" borderId="0" xfId="0" applyFont="1" applyFill="1"/>
    <xf numFmtId="49" fontId="3" fillId="0" borderId="0" xfId="0" applyNumberFormat="1" applyFont="1" applyFill="1"/>
    <xf numFmtId="0" fontId="10" fillId="0" borderId="0" xfId="0" applyFont="1" applyFill="1"/>
    <xf numFmtId="165" fontId="11" fillId="0" borderId="2" xfId="2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65" fontId="13" fillId="0" borderId="2" xfId="2" applyNumberFormat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3" fontId="12" fillId="0" borderId="0" xfId="0" applyNumberFormat="1" applyFont="1" applyFill="1"/>
    <xf numFmtId="3" fontId="2" fillId="0" borderId="0" xfId="0" applyNumberFormat="1" applyFont="1" applyFill="1"/>
    <xf numFmtId="0" fontId="2" fillId="0" borderId="0" xfId="0" applyFont="1" applyFill="1"/>
    <xf numFmtId="1" fontId="0" fillId="0" borderId="0" xfId="0" applyNumberFormat="1" applyFill="1"/>
    <xf numFmtId="3" fontId="15" fillId="0" borderId="2" xfId="0" applyNumberFormat="1" applyFont="1" applyFill="1" applyBorder="1"/>
    <xf numFmtId="3" fontId="5" fillId="0" borderId="2" xfId="1" applyNumberFormat="1" applyFont="1" applyFill="1" applyBorder="1" applyAlignment="1">
      <alignment vertical="center" wrapText="1"/>
    </xf>
    <xf numFmtId="3" fontId="14" fillId="0" borderId="2" xfId="1" applyNumberFormat="1" applyFont="1" applyFill="1" applyBorder="1" applyAlignment="1">
      <alignment vertical="center" wrapText="1"/>
    </xf>
    <xf numFmtId="3" fontId="5" fillId="0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1" fontId="23" fillId="0" borderId="2" xfId="1" applyNumberFormat="1" applyFont="1" applyFill="1" applyBorder="1" applyAlignment="1">
      <alignment horizontal="center" vertical="center" wrapText="1"/>
    </xf>
    <xf numFmtId="1" fontId="24" fillId="0" borderId="2" xfId="1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9" fontId="11" fillId="0" borderId="2" xfId="1" applyNumberFormat="1" applyFont="1" applyFill="1" applyBorder="1" applyAlignment="1">
      <alignment horizontal="center" vertical="center" wrapText="1"/>
    </xf>
    <xf numFmtId="9" fontId="14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7" fillId="0" borderId="2" xfId="1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 wrapText="1"/>
    </xf>
    <xf numFmtId="0" fontId="5" fillId="0" borderId="2" xfId="1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49" fontId="21" fillId="0" borderId="2" xfId="1" applyNumberFormat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56"/>
  <sheetViews>
    <sheetView tabSelected="1" zoomScaleNormal="100" zoomScaleSheetLayoutView="90" workbookViewId="0">
      <pane xSplit="6" ySplit="5" topLeftCell="G6" activePane="bottomRight" state="frozen"/>
      <selection pane="topRight" activeCell="K1" sqref="K1"/>
      <selection pane="bottomLeft" activeCell="A4" sqref="A4"/>
      <selection pane="bottomRight" activeCell="F9" sqref="F9"/>
    </sheetView>
  </sheetViews>
  <sheetFormatPr defaultColWidth="9.140625" defaultRowHeight="15" x14ac:dyDescent="0.25"/>
  <cols>
    <col min="1" max="1" width="28.5703125" style="1" customWidth="1"/>
    <col min="2" max="2" width="26" style="11" customWidth="1"/>
    <col min="3" max="3" width="8.7109375" style="11" hidden="1" customWidth="1"/>
    <col min="4" max="4" width="12.85546875" style="17" hidden="1" customWidth="1"/>
    <col min="5" max="5" width="6.7109375" style="11" hidden="1" customWidth="1"/>
    <col min="6" max="6" width="14" style="1" customWidth="1"/>
    <col min="7" max="7" width="10" style="18" customWidth="1"/>
    <col min="8" max="8" width="13.42578125" style="18" customWidth="1"/>
    <col min="9" max="9" width="8.28515625" style="18" hidden="1" customWidth="1"/>
    <col min="10" max="10" width="15.140625" style="18" hidden="1" customWidth="1"/>
    <col min="11" max="11" width="9.5703125" style="1" hidden="1" customWidth="1"/>
    <col min="12" max="12" width="12.710937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9" style="1" hidden="1" customWidth="1"/>
    <col min="18" max="18" width="15.5703125" style="1" hidden="1" customWidth="1"/>
    <col min="19" max="19" width="10.42578125" style="1" hidden="1" customWidth="1"/>
    <col min="20" max="20" width="13.85546875" style="1" hidden="1" customWidth="1"/>
    <col min="21" max="21" width="9.710937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hidden="1" customWidth="1"/>
    <col min="28" max="28" width="14.28515625" style="1" hidden="1" customWidth="1"/>
    <col min="29" max="29" width="10.28515625" style="1" customWidth="1"/>
    <col min="30" max="30" width="15.7109375" style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6" width="14.28515625" style="1" hidden="1" customWidth="1"/>
    <col min="37" max="37" width="13.140625" style="1" customWidth="1"/>
    <col min="38" max="38" width="13.42578125" style="1" customWidth="1"/>
    <col min="39" max="39" width="10.85546875" style="1" customWidth="1"/>
    <col min="40" max="40" width="18.5703125" style="1" customWidth="1"/>
    <col min="41" max="16384" width="9.140625" style="1"/>
  </cols>
  <sheetData>
    <row r="1" spans="1:40" x14ac:dyDescent="0.25">
      <c r="AM1" s="36" t="s">
        <v>111</v>
      </c>
      <c r="AN1" s="36"/>
    </row>
    <row r="2" spans="1:40" ht="46.5" customHeight="1" x14ac:dyDescent="0.25">
      <c r="A2" s="35" t="s">
        <v>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2"/>
      <c r="AF2" s="3"/>
      <c r="AG2" s="3"/>
      <c r="AH2" s="3"/>
      <c r="AI2" s="3"/>
      <c r="AJ2" s="3"/>
      <c r="AK2" s="3"/>
      <c r="AL2" s="3"/>
      <c r="AM2" s="37" t="s">
        <v>112</v>
      </c>
      <c r="AN2" s="37"/>
    </row>
    <row r="3" spans="1:40" s="4" customFormat="1" ht="81.75" customHeight="1" x14ac:dyDescent="0.25">
      <c r="A3" s="44" t="s">
        <v>1</v>
      </c>
      <c r="B3" s="44" t="s">
        <v>2</v>
      </c>
      <c r="C3" s="44" t="s">
        <v>3</v>
      </c>
      <c r="D3" s="44" t="s">
        <v>4</v>
      </c>
      <c r="E3" s="44" t="s">
        <v>5</v>
      </c>
      <c r="F3" s="44" t="s">
        <v>6</v>
      </c>
      <c r="G3" s="45" t="s">
        <v>7</v>
      </c>
      <c r="H3" s="45"/>
      <c r="I3" s="45" t="s">
        <v>8</v>
      </c>
      <c r="J3" s="45"/>
      <c r="K3" s="46" t="s">
        <v>9</v>
      </c>
      <c r="L3" s="46"/>
      <c r="M3" s="45" t="s">
        <v>10</v>
      </c>
      <c r="N3" s="45"/>
      <c r="O3" s="45" t="s">
        <v>11</v>
      </c>
      <c r="P3" s="45"/>
      <c r="Q3" s="45" t="s">
        <v>12</v>
      </c>
      <c r="R3" s="45"/>
      <c r="S3" s="45" t="s">
        <v>13</v>
      </c>
      <c r="T3" s="45"/>
      <c r="U3" s="45" t="s">
        <v>14</v>
      </c>
      <c r="V3" s="45"/>
      <c r="W3" s="45" t="s">
        <v>15</v>
      </c>
      <c r="X3" s="45"/>
      <c r="Y3" s="45" t="s">
        <v>16</v>
      </c>
      <c r="Z3" s="45"/>
      <c r="AA3" s="45" t="s">
        <v>17</v>
      </c>
      <c r="AB3" s="45"/>
      <c r="AC3" s="45" t="s">
        <v>18</v>
      </c>
      <c r="AD3" s="45"/>
      <c r="AE3" s="47" t="s">
        <v>19</v>
      </c>
      <c r="AF3" s="47"/>
      <c r="AG3" s="47" t="s">
        <v>20</v>
      </c>
      <c r="AH3" s="47"/>
      <c r="AI3" s="47" t="s">
        <v>21</v>
      </c>
      <c r="AJ3" s="47"/>
      <c r="AK3" s="47" t="s">
        <v>22</v>
      </c>
      <c r="AL3" s="47"/>
      <c r="AM3" s="48" t="s">
        <v>23</v>
      </c>
      <c r="AN3" s="48"/>
    </row>
    <row r="4" spans="1:40" s="5" customFormat="1" ht="24" hidden="1" customHeight="1" x14ac:dyDescent="0.25">
      <c r="A4" s="44"/>
      <c r="B4" s="44"/>
      <c r="C4" s="44"/>
      <c r="D4" s="44"/>
      <c r="E4" s="44"/>
      <c r="F4" s="44"/>
      <c r="G4" s="43" t="s">
        <v>24</v>
      </c>
      <c r="H4" s="43"/>
      <c r="I4" s="43" t="s">
        <v>25</v>
      </c>
      <c r="J4" s="43"/>
      <c r="K4" s="49" t="s">
        <v>26</v>
      </c>
      <c r="L4" s="49"/>
      <c r="M4" s="43" t="s">
        <v>27</v>
      </c>
      <c r="N4" s="43"/>
      <c r="O4" s="43" t="s">
        <v>28</v>
      </c>
      <c r="P4" s="43"/>
      <c r="Q4" s="43" t="s">
        <v>29</v>
      </c>
      <c r="R4" s="43"/>
      <c r="S4" s="43" t="s">
        <v>30</v>
      </c>
      <c r="T4" s="43"/>
      <c r="U4" s="43" t="s">
        <v>31</v>
      </c>
      <c r="V4" s="43"/>
      <c r="W4" s="43" t="s">
        <v>32</v>
      </c>
      <c r="X4" s="43"/>
      <c r="Y4" s="43" t="s">
        <v>33</v>
      </c>
      <c r="Z4" s="43"/>
      <c r="AA4" s="43" t="s">
        <v>34</v>
      </c>
      <c r="AB4" s="43"/>
      <c r="AC4" s="43" t="s">
        <v>35</v>
      </c>
      <c r="AD4" s="43"/>
      <c r="AE4" s="41" t="s">
        <v>36</v>
      </c>
      <c r="AF4" s="41"/>
      <c r="AG4" s="41" t="s">
        <v>37</v>
      </c>
      <c r="AH4" s="41"/>
      <c r="AI4" s="41" t="s">
        <v>38</v>
      </c>
      <c r="AJ4" s="41"/>
      <c r="AK4" s="41" t="s">
        <v>39</v>
      </c>
      <c r="AL4" s="41"/>
      <c r="AM4" s="26"/>
      <c r="AN4" s="26"/>
    </row>
    <row r="5" spans="1:40" s="6" customFormat="1" ht="54.75" customHeight="1" x14ac:dyDescent="0.2">
      <c r="A5" s="44"/>
      <c r="B5" s="44"/>
      <c r="C5" s="44"/>
      <c r="D5" s="44"/>
      <c r="E5" s="44"/>
      <c r="F5" s="44"/>
      <c r="G5" s="24" t="s">
        <v>40</v>
      </c>
      <c r="H5" s="24" t="s">
        <v>41</v>
      </c>
      <c r="I5" s="24" t="s">
        <v>40</v>
      </c>
      <c r="J5" s="24" t="s">
        <v>41</v>
      </c>
      <c r="K5" s="24" t="s">
        <v>40</v>
      </c>
      <c r="L5" s="24" t="s">
        <v>41</v>
      </c>
      <c r="M5" s="24" t="s">
        <v>40</v>
      </c>
      <c r="N5" s="24" t="s">
        <v>41</v>
      </c>
      <c r="O5" s="24" t="s">
        <v>40</v>
      </c>
      <c r="P5" s="24" t="s">
        <v>41</v>
      </c>
      <c r="Q5" s="24" t="s">
        <v>40</v>
      </c>
      <c r="R5" s="24" t="s">
        <v>41</v>
      </c>
      <c r="S5" s="24" t="s">
        <v>40</v>
      </c>
      <c r="T5" s="24" t="s">
        <v>41</v>
      </c>
      <c r="U5" s="24" t="s">
        <v>40</v>
      </c>
      <c r="V5" s="24" t="s">
        <v>41</v>
      </c>
      <c r="W5" s="24" t="s">
        <v>40</v>
      </c>
      <c r="X5" s="24" t="s">
        <v>41</v>
      </c>
      <c r="Y5" s="24" t="s">
        <v>40</v>
      </c>
      <c r="Z5" s="24" t="s">
        <v>41</v>
      </c>
      <c r="AA5" s="24" t="s">
        <v>40</v>
      </c>
      <c r="AB5" s="24" t="s">
        <v>41</v>
      </c>
      <c r="AC5" s="24" t="s">
        <v>40</v>
      </c>
      <c r="AD5" s="24" t="s">
        <v>41</v>
      </c>
      <c r="AE5" s="24" t="s">
        <v>40</v>
      </c>
      <c r="AF5" s="24" t="s">
        <v>41</v>
      </c>
      <c r="AG5" s="24" t="s">
        <v>40</v>
      </c>
      <c r="AH5" s="24" t="s">
        <v>41</v>
      </c>
      <c r="AI5" s="24" t="s">
        <v>40</v>
      </c>
      <c r="AJ5" s="24" t="s">
        <v>41</v>
      </c>
      <c r="AK5" s="24" t="s">
        <v>40</v>
      </c>
      <c r="AL5" s="24" t="s">
        <v>41</v>
      </c>
      <c r="AM5" s="25" t="s">
        <v>40</v>
      </c>
      <c r="AN5" s="25" t="s">
        <v>41</v>
      </c>
    </row>
    <row r="6" spans="1:40" s="11" customFormat="1" ht="15.75" x14ac:dyDescent="0.25">
      <c r="A6" s="38" t="s">
        <v>42</v>
      </c>
      <c r="B6" s="27" t="s">
        <v>43</v>
      </c>
      <c r="C6" s="28">
        <v>1.599</v>
      </c>
      <c r="D6" s="29">
        <v>154930</v>
      </c>
      <c r="E6" s="30">
        <v>0.15</v>
      </c>
      <c r="F6" s="29">
        <f t="shared" ref="F6:F52" si="0">D6*(C6*E6+(1-E6))</f>
        <v>168850.46049999999</v>
      </c>
      <c r="G6" s="7">
        <v>3</v>
      </c>
      <c r="H6" s="8">
        <f t="shared" ref="H6:H52" si="1">G6*F6</f>
        <v>506551.38149999996</v>
      </c>
      <c r="I6" s="8"/>
      <c r="J6" s="8">
        <f t="shared" ref="J6:J52" si="2">I6*F6</f>
        <v>0</v>
      </c>
      <c r="K6" s="8">
        <v>6</v>
      </c>
      <c r="L6" s="8">
        <f t="shared" ref="L6:L52" si="3">K6*F6</f>
        <v>1013102.7629999999</v>
      </c>
      <c r="M6" s="7"/>
      <c r="N6" s="8">
        <f t="shared" ref="N6:N52" si="4">M6*F6</f>
        <v>0</v>
      </c>
      <c r="O6" s="8"/>
      <c r="P6" s="8">
        <f t="shared" ref="P6:P52" si="5">SUM(F6*O6)</f>
        <v>0</v>
      </c>
      <c r="Q6" s="7"/>
      <c r="R6" s="8">
        <f t="shared" ref="R6:R52" si="6">SUM(Q6*F6)</f>
        <v>0</v>
      </c>
      <c r="S6" s="8"/>
      <c r="T6" s="8">
        <f t="shared" ref="T6:T52" si="7">S6*F6</f>
        <v>0</v>
      </c>
      <c r="U6" s="8"/>
      <c r="V6" s="8">
        <f t="shared" ref="V6:V52" si="8">U6*F6</f>
        <v>0</v>
      </c>
      <c r="W6" s="8"/>
      <c r="X6" s="8">
        <f t="shared" ref="X6:X52" si="9">SUM(F6*W6)</f>
        <v>0</v>
      </c>
      <c r="Y6" s="8"/>
      <c r="Z6" s="8">
        <f t="shared" ref="Z6:Z52" si="10">SUM(F6*Y6)</f>
        <v>0</v>
      </c>
      <c r="AA6" s="8">
        <v>85</v>
      </c>
      <c r="AB6" s="8">
        <f t="shared" ref="AB6:AB52" si="11">AA6*F6</f>
        <v>14352289.142499998</v>
      </c>
      <c r="AC6" s="8">
        <v>5</v>
      </c>
      <c r="AD6" s="8">
        <f t="shared" ref="AD6:AD52" si="12">AC6*F6</f>
        <v>844252.30249999999</v>
      </c>
      <c r="AE6" s="8"/>
      <c r="AF6" s="8"/>
      <c r="AG6" s="8"/>
      <c r="AH6" s="8"/>
      <c r="AI6" s="8"/>
      <c r="AJ6" s="8"/>
      <c r="AK6" s="7"/>
      <c r="AL6" s="8"/>
      <c r="AM6" s="9">
        <f t="shared" ref="AM6:AN52" si="13">K6+I6+M6+O6+G6+Q6+S6+U6+W6+Y6+AA6+AC6+AE6+AG6+AI6+AK6</f>
        <v>99</v>
      </c>
      <c r="AN6" s="10">
        <f t="shared" si="13"/>
        <v>16716195.589499999</v>
      </c>
    </row>
    <row r="7" spans="1:40" s="11" customFormat="1" ht="15.75" x14ac:dyDescent="0.25">
      <c r="A7" s="39"/>
      <c r="B7" s="27" t="s">
        <v>44</v>
      </c>
      <c r="C7" s="28">
        <v>1.599</v>
      </c>
      <c r="D7" s="29">
        <v>165825</v>
      </c>
      <c r="E7" s="30">
        <v>0.3</v>
      </c>
      <c r="F7" s="29">
        <f t="shared" si="0"/>
        <v>195623.7525</v>
      </c>
      <c r="G7" s="7">
        <v>5</v>
      </c>
      <c r="H7" s="8">
        <f t="shared" si="1"/>
        <v>978118.76249999995</v>
      </c>
      <c r="I7" s="8"/>
      <c r="J7" s="8">
        <f t="shared" si="2"/>
        <v>0</v>
      </c>
      <c r="K7" s="8">
        <v>1</v>
      </c>
      <c r="L7" s="8">
        <f t="shared" si="3"/>
        <v>195623.7525</v>
      </c>
      <c r="M7" s="7"/>
      <c r="N7" s="8">
        <f t="shared" si="4"/>
        <v>0</v>
      </c>
      <c r="O7" s="8"/>
      <c r="P7" s="8">
        <f t="shared" si="5"/>
        <v>0</v>
      </c>
      <c r="Q7" s="7"/>
      <c r="R7" s="8">
        <f t="shared" si="6"/>
        <v>0</v>
      </c>
      <c r="S7" s="8"/>
      <c r="T7" s="8">
        <f t="shared" si="7"/>
        <v>0</v>
      </c>
      <c r="U7" s="8"/>
      <c r="V7" s="8">
        <f t="shared" si="8"/>
        <v>0</v>
      </c>
      <c r="W7" s="8"/>
      <c r="X7" s="8">
        <f t="shared" si="9"/>
        <v>0</v>
      </c>
      <c r="Y7" s="8"/>
      <c r="Z7" s="8">
        <f t="shared" si="10"/>
        <v>0</v>
      </c>
      <c r="AA7" s="8"/>
      <c r="AB7" s="8">
        <f t="shared" si="11"/>
        <v>0</v>
      </c>
      <c r="AC7" s="8"/>
      <c r="AD7" s="8">
        <f t="shared" si="12"/>
        <v>0</v>
      </c>
      <c r="AE7" s="8"/>
      <c r="AF7" s="8"/>
      <c r="AG7" s="8"/>
      <c r="AH7" s="8"/>
      <c r="AI7" s="8"/>
      <c r="AJ7" s="8"/>
      <c r="AK7" s="7"/>
      <c r="AL7" s="8"/>
      <c r="AM7" s="9">
        <f t="shared" si="13"/>
        <v>6</v>
      </c>
      <c r="AN7" s="10">
        <f t="shared" si="13"/>
        <v>1173742.5149999999</v>
      </c>
    </row>
    <row r="8" spans="1:40" s="11" customFormat="1" ht="15.75" x14ac:dyDescent="0.25">
      <c r="A8" s="42" t="s">
        <v>45</v>
      </c>
      <c r="B8" s="27" t="s">
        <v>46</v>
      </c>
      <c r="C8" s="28">
        <v>1.599</v>
      </c>
      <c r="D8" s="29">
        <v>117513</v>
      </c>
      <c r="E8" s="30">
        <v>0.3</v>
      </c>
      <c r="F8" s="29">
        <f t="shared" si="0"/>
        <v>138630.08609999999</v>
      </c>
      <c r="G8" s="12"/>
      <c r="H8" s="8">
        <f t="shared" si="1"/>
        <v>0</v>
      </c>
      <c r="I8" s="8"/>
      <c r="J8" s="8">
        <f t="shared" si="2"/>
        <v>0</v>
      </c>
      <c r="K8" s="8"/>
      <c r="L8" s="8">
        <f t="shared" si="3"/>
        <v>0</v>
      </c>
      <c r="M8" s="7">
        <v>30</v>
      </c>
      <c r="N8" s="8">
        <f t="shared" si="4"/>
        <v>4158902.5829999996</v>
      </c>
      <c r="O8" s="8"/>
      <c r="P8" s="8">
        <f t="shared" si="5"/>
        <v>0</v>
      </c>
      <c r="Q8" s="7"/>
      <c r="R8" s="8">
        <f t="shared" si="6"/>
        <v>0</v>
      </c>
      <c r="S8" s="8"/>
      <c r="T8" s="8">
        <f t="shared" si="7"/>
        <v>0</v>
      </c>
      <c r="U8" s="8"/>
      <c r="V8" s="8">
        <f t="shared" si="8"/>
        <v>0</v>
      </c>
      <c r="W8" s="8"/>
      <c r="X8" s="8">
        <f t="shared" si="9"/>
        <v>0</v>
      </c>
      <c r="Y8" s="8"/>
      <c r="Z8" s="8">
        <f t="shared" si="10"/>
        <v>0</v>
      </c>
      <c r="AA8" s="8">
        <v>10</v>
      </c>
      <c r="AB8" s="8">
        <f t="shared" si="11"/>
        <v>1386300.8609999998</v>
      </c>
      <c r="AC8" s="8"/>
      <c r="AD8" s="8">
        <f t="shared" si="12"/>
        <v>0</v>
      </c>
      <c r="AE8" s="8"/>
      <c r="AF8" s="8"/>
      <c r="AG8" s="8"/>
      <c r="AH8" s="8"/>
      <c r="AI8" s="8">
        <v>16</v>
      </c>
      <c r="AJ8" s="8">
        <f>SUM(F8*AI8)</f>
        <v>2218081.3775999998</v>
      </c>
      <c r="AK8" s="7"/>
      <c r="AL8" s="8"/>
      <c r="AM8" s="9">
        <f t="shared" si="13"/>
        <v>56</v>
      </c>
      <c r="AN8" s="10">
        <f t="shared" si="13"/>
        <v>7763284.8215999994</v>
      </c>
    </row>
    <row r="9" spans="1:40" s="11" customFormat="1" ht="15.75" x14ac:dyDescent="0.25">
      <c r="A9" s="39"/>
      <c r="B9" s="27" t="s">
        <v>47</v>
      </c>
      <c r="C9" s="28">
        <v>1.599</v>
      </c>
      <c r="D9" s="29">
        <v>177323</v>
      </c>
      <c r="E9" s="30">
        <v>0.3</v>
      </c>
      <c r="F9" s="29">
        <f t="shared" si="0"/>
        <v>209187.9431</v>
      </c>
      <c r="G9" s="12"/>
      <c r="H9" s="8">
        <f t="shared" si="1"/>
        <v>0</v>
      </c>
      <c r="I9" s="8"/>
      <c r="J9" s="8">
        <f t="shared" si="2"/>
        <v>0</v>
      </c>
      <c r="K9" s="8"/>
      <c r="L9" s="8">
        <f t="shared" si="3"/>
        <v>0</v>
      </c>
      <c r="M9" s="7">
        <v>50</v>
      </c>
      <c r="N9" s="8">
        <f t="shared" si="4"/>
        <v>10459397.154999999</v>
      </c>
      <c r="O9" s="8"/>
      <c r="P9" s="8">
        <f t="shared" si="5"/>
        <v>0</v>
      </c>
      <c r="Q9" s="7"/>
      <c r="R9" s="8">
        <f t="shared" si="6"/>
        <v>0</v>
      </c>
      <c r="S9" s="8"/>
      <c r="T9" s="8">
        <f t="shared" si="7"/>
        <v>0</v>
      </c>
      <c r="U9" s="8"/>
      <c r="V9" s="8">
        <f t="shared" si="8"/>
        <v>0</v>
      </c>
      <c r="W9" s="8"/>
      <c r="X9" s="8">
        <f t="shared" si="9"/>
        <v>0</v>
      </c>
      <c r="Y9" s="8"/>
      <c r="Z9" s="8">
        <f t="shared" si="10"/>
        <v>0</v>
      </c>
      <c r="AA9" s="8">
        <v>5</v>
      </c>
      <c r="AB9" s="8">
        <f t="shared" si="11"/>
        <v>1045939.7155</v>
      </c>
      <c r="AC9" s="8"/>
      <c r="AD9" s="8">
        <f t="shared" si="12"/>
        <v>0</v>
      </c>
      <c r="AE9" s="8"/>
      <c r="AF9" s="8"/>
      <c r="AG9" s="8"/>
      <c r="AH9" s="8"/>
      <c r="AI9" s="8"/>
      <c r="AJ9" s="8"/>
      <c r="AK9" s="7"/>
      <c r="AL9" s="8"/>
      <c r="AM9" s="9">
        <f t="shared" si="13"/>
        <v>55</v>
      </c>
      <c r="AN9" s="10">
        <f t="shared" si="13"/>
        <v>11505336.8705</v>
      </c>
    </row>
    <row r="10" spans="1:40" s="11" customFormat="1" ht="15.75" x14ac:dyDescent="0.25">
      <c r="A10" s="33" t="s">
        <v>48</v>
      </c>
      <c r="B10" s="27" t="s">
        <v>49</v>
      </c>
      <c r="C10" s="28">
        <v>1.599</v>
      </c>
      <c r="D10" s="29">
        <v>124170</v>
      </c>
      <c r="E10" s="30">
        <v>0.15</v>
      </c>
      <c r="F10" s="29">
        <f t="shared" si="0"/>
        <v>135326.67449999999</v>
      </c>
      <c r="G10" s="12">
        <v>80</v>
      </c>
      <c r="H10" s="8">
        <f t="shared" si="1"/>
        <v>10826133.959999999</v>
      </c>
      <c r="I10" s="8"/>
      <c r="J10" s="8">
        <f t="shared" si="2"/>
        <v>0</v>
      </c>
      <c r="K10" s="8"/>
      <c r="L10" s="8">
        <f t="shared" si="3"/>
        <v>0</v>
      </c>
      <c r="M10" s="7"/>
      <c r="N10" s="8">
        <f t="shared" si="4"/>
        <v>0</v>
      </c>
      <c r="O10" s="8"/>
      <c r="P10" s="8">
        <f t="shared" si="5"/>
        <v>0</v>
      </c>
      <c r="Q10" s="7"/>
      <c r="R10" s="8">
        <f t="shared" si="6"/>
        <v>0</v>
      </c>
      <c r="S10" s="8"/>
      <c r="T10" s="8">
        <f t="shared" si="7"/>
        <v>0</v>
      </c>
      <c r="U10" s="8"/>
      <c r="V10" s="8">
        <f t="shared" si="8"/>
        <v>0</v>
      </c>
      <c r="W10" s="8"/>
      <c r="X10" s="8">
        <f t="shared" si="9"/>
        <v>0</v>
      </c>
      <c r="Y10" s="8"/>
      <c r="Z10" s="8">
        <f t="shared" si="10"/>
        <v>0</v>
      </c>
      <c r="AA10" s="8"/>
      <c r="AB10" s="8">
        <f t="shared" si="11"/>
        <v>0</v>
      </c>
      <c r="AC10" s="8"/>
      <c r="AD10" s="8">
        <f t="shared" si="12"/>
        <v>0</v>
      </c>
      <c r="AE10" s="8"/>
      <c r="AF10" s="8"/>
      <c r="AG10" s="8"/>
      <c r="AH10" s="8"/>
      <c r="AI10" s="8"/>
      <c r="AJ10" s="8"/>
      <c r="AK10" s="7"/>
      <c r="AL10" s="8"/>
      <c r="AM10" s="9">
        <f t="shared" si="13"/>
        <v>80</v>
      </c>
      <c r="AN10" s="10">
        <f t="shared" si="13"/>
        <v>10826133.959999999</v>
      </c>
    </row>
    <row r="11" spans="1:40" s="11" customFormat="1" ht="15.75" x14ac:dyDescent="0.25">
      <c r="A11" s="32" t="s">
        <v>50</v>
      </c>
      <c r="B11" s="27" t="s">
        <v>51</v>
      </c>
      <c r="C11" s="28">
        <v>1.599</v>
      </c>
      <c r="D11" s="29">
        <v>138054</v>
      </c>
      <c r="E11" s="30">
        <v>0.3</v>
      </c>
      <c r="F11" s="29">
        <f t="shared" si="0"/>
        <v>162862.30379999999</v>
      </c>
      <c r="G11" s="12">
        <v>20</v>
      </c>
      <c r="H11" s="8">
        <f t="shared" si="1"/>
        <v>3257246.0759999999</v>
      </c>
      <c r="I11" s="8"/>
      <c r="J11" s="8">
        <f t="shared" si="2"/>
        <v>0</v>
      </c>
      <c r="K11" s="8"/>
      <c r="L11" s="8">
        <f t="shared" si="3"/>
        <v>0</v>
      </c>
      <c r="M11" s="7"/>
      <c r="N11" s="8">
        <f t="shared" si="4"/>
        <v>0</v>
      </c>
      <c r="O11" s="8"/>
      <c r="P11" s="8">
        <f t="shared" si="5"/>
        <v>0</v>
      </c>
      <c r="Q11" s="7"/>
      <c r="R11" s="8">
        <f t="shared" si="6"/>
        <v>0</v>
      </c>
      <c r="S11" s="8"/>
      <c r="T11" s="8">
        <f t="shared" si="7"/>
        <v>0</v>
      </c>
      <c r="U11" s="8"/>
      <c r="V11" s="8">
        <f t="shared" si="8"/>
        <v>0</v>
      </c>
      <c r="W11" s="8"/>
      <c r="X11" s="8">
        <f t="shared" si="9"/>
        <v>0</v>
      </c>
      <c r="Y11" s="8"/>
      <c r="Z11" s="8">
        <f t="shared" si="10"/>
        <v>0</v>
      </c>
      <c r="AA11" s="8"/>
      <c r="AB11" s="8">
        <f t="shared" si="11"/>
        <v>0</v>
      </c>
      <c r="AC11" s="8"/>
      <c r="AD11" s="8">
        <f t="shared" si="12"/>
        <v>0</v>
      </c>
      <c r="AE11" s="8"/>
      <c r="AF11" s="8"/>
      <c r="AG11" s="8"/>
      <c r="AH11" s="8"/>
      <c r="AI11" s="8"/>
      <c r="AJ11" s="8"/>
      <c r="AK11" s="7"/>
      <c r="AL11" s="8"/>
      <c r="AM11" s="9">
        <f t="shared" si="13"/>
        <v>20</v>
      </c>
      <c r="AN11" s="10">
        <f t="shared" si="13"/>
        <v>3257246.0759999999</v>
      </c>
    </row>
    <row r="12" spans="1:40" s="11" customFormat="1" ht="56.25" customHeight="1" x14ac:dyDescent="0.25">
      <c r="A12" s="32" t="s">
        <v>52</v>
      </c>
      <c r="B12" s="27" t="s">
        <v>53</v>
      </c>
      <c r="C12" s="28">
        <v>1.599</v>
      </c>
      <c r="D12" s="29">
        <v>236262</v>
      </c>
      <c r="E12" s="30">
        <v>0.45</v>
      </c>
      <c r="F12" s="29">
        <f t="shared" si="0"/>
        <v>299946.42210000003</v>
      </c>
      <c r="G12" s="12"/>
      <c r="H12" s="8">
        <f t="shared" si="1"/>
        <v>0</v>
      </c>
      <c r="I12" s="8"/>
      <c r="J12" s="8">
        <f t="shared" si="2"/>
        <v>0</v>
      </c>
      <c r="K12" s="8"/>
      <c r="L12" s="8">
        <f t="shared" si="3"/>
        <v>0</v>
      </c>
      <c r="M12" s="7"/>
      <c r="N12" s="8">
        <f t="shared" si="4"/>
        <v>0</v>
      </c>
      <c r="O12" s="8"/>
      <c r="P12" s="8">
        <f t="shared" si="5"/>
        <v>0</v>
      </c>
      <c r="Q12" s="7"/>
      <c r="R12" s="8">
        <f t="shared" si="6"/>
        <v>0</v>
      </c>
      <c r="S12" s="8"/>
      <c r="T12" s="8">
        <f t="shared" si="7"/>
        <v>0</v>
      </c>
      <c r="U12" s="8"/>
      <c r="V12" s="8">
        <f t="shared" si="8"/>
        <v>0</v>
      </c>
      <c r="W12" s="8"/>
      <c r="X12" s="8">
        <f t="shared" si="9"/>
        <v>0</v>
      </c>
      <c r="Y12" s="8"/>
      <c r="Z12" s="8">
        <f t="shared" si="10"/>
        <v>0</v>
      </c>
      <c r="AA12" s="8"/>
      <c r="AB12" s="8">
        <f t="shared" si="11"/>
        <v>0</v>
      </c>
      <c r="AC12" s="8"/>
      <c r="AD12" s="8">
        <f t="shared" si="12"/>
        <v>0</v>
      </c>
      <c r="AE12" s="8"/>
      <c r="AF12" s="8"/>
      <c r="AG12" s="8"/>
      <c r="AH12" s="8"/>
      <c r="AI12" s="8"/>
      <c r="AJ12" s="8"/>
      <c r="AK12" s="7"/>
      <c r="AL12" s="8"/>
      <c r="AM12" s="9">
        <f t="shared" si="13"/>
        <v>0</v>
      </c>
      <c r="AN12" s="10">
        <f t="shared" si="13"/>
        <v>0</v>
      </c>
    </row>
    <row r="13" spans="1:40" s="11" customFormat="1" ht="15.75" x14ac:dyDescent="0.25">
      <c r="A13" s="32" t="s">
        <v>54</v>
      </c>
      <c r="B13" s="27" t="s">
        <v>55</v>
      </c>
      <c r="C13" s="28">
        <v>1.599</v>
      </c>
      <c r="D13" s="29">
        <v>93154</v>
      </c>
      <c r="E13" s="30">
        <v>0.3</v>
      </c>
      <c r="F13" s="29">
        <f t="shared" si="0"/>
        <v>109893.7738</v>
      </c>
      <c r="G13" s="12"/>
      <c r="H13" s="8">
        <f t="shared" si="1"/>
        <v>0</v>
      </c>
      <c r="I13" s="8"/>
      <c r="J13" s="8">
        <f t="shared" si="2"/>
        <v>0</v>
      </c>
      <c r="K13" s="8"/>
      <c r="L13" s="8">
        <f t="shared" si="3"/>
        <v>0</v>
      </c>
      <c r="M13" s="7"/>
      <c r="N13" s="8">
        <f t="shared" si="4"/>
        <v>0</v>
      </c>
      <c r="O13" s="8"/>
      <c r="P13" s="8">
        <f t="shared" si="5"/>
        <v>0</v>
      </c>
      <c r="Q13" s="7"/>
      <c r="R13" s="8">
        <f t="shared" si="6"/>
        <v>0</v>
      </c>
      <c r="S13" s="8"/>
      <c r="T13" s="8">
        <f t="shared" si="7"/>
        <v>0</v>
      </c>
      <c r="U13" s="8"/>
      <c r="V13" s="8">
        <f t="shared" si="8"/>
        <v>0</v>
      </c>
      <c r="W13" s="8"/>
      <c r="X13" s="8">
        <f t="shared" si="9"/>
        <v>0</v>
      </c>
      <c r="Y13" s="8">
        <v>75</v>
      </c>
      <c r="Z13" s="8">
        <f t="shared" si="10"/>
        <v>8242033.0349999992</v>
      </c>
      <c r="AA13" s="8"/>
      <c r="AB13" s="8">
        <f t="shared" si="11"/>
        <v>0</v>
      </c>
      <c r="AC13" s="8"/>
      <c r="AD13" s="8">
        <f t="shared" si="12"/>
        <v>0</v>
      </c>
      <c r="AE13" s="8"/>
      <c r="AF13" s="8"/>
      <c r="AG13" s="8"/>
      <c r="AH13" s="8"/>
      <c r="AI13" s="8"/>
      <c r="AJ13" s="8"/>
      <c r="AK13" s="7"/>
      <c r="AL13" s="8"/>
      <c r="AM13" s="9">
        <f t="shared" si="13"/>
        <v>75</v>
      </c>
      <c r="AN13" s="10">
        <f t="shared" si="13"/>
        <v>8242033.0349999992</v>
      </c>
    </row>
    <row r="14" spans="1:40" s="11" customFormat="1" ht="15.75" x14ac:dyDescent="0.25">
      <c r="A14" s="40" t="s">
        <v>56</v>
      </c>
      <c r="B14" s="27" t="s">
        <v>57</v>
      </c>
      <c r="C14" s="28">
        <v>1.599</v>
      </c>
      <c r="D14" s="29">
        <v>150213</v>
      </c>
      <c r="E14" s="30">
        <v>0.3</v>
      </c>
      <c r="F14" s="29">
        <f t="shared" si="0"/>
        <v>177206.27609999999</v>
      </c>
      <c r="G14" s="12"/>
      <c r="H14" s="8">
        <f t="shared" si="1"/>
        <v>0</v>
      </c>
      <c r="I14" s="8">
        <v>102</v>
      </c>
      <c r="J14" s="8">
        <f t="shared" si="2"/>
        <v>18075040.1622</v>
      </c>
      <c r="K14" s="8"/>
      <c r="L14" s="8">
        <f t="shared" si="3"/>
        <v>0</v>
      </c>
      <c r="M14" s="7"/>
      <c r="N14" s="8">
        <f t="shared" si="4"/>
        <v>0</v>
      </c>
      <c r="O14" s="8"/>
      <c r="P14" s="8">
        <f t="shared" si="5"/>
        <v>0</v>
      </c>
      <c r="Q14" s="7"/>
      <c r="R14" s="8">
        <f t="shared" si="6"/>
        <v>0</v>
      </c>
      <c r="S14" s="8"/>
      <c r="T14" s="8">
        <f t="shared" si="7"/>
        <v>0</v>
      </c>
      <c r="U14" s="8"/>
      <c r="V14" s="8">
        <f t="shared" si="8"/>
        <v>0</v>
      </c>
      <c r="W14" s="8"/>
      <c r="X14" s="8">
        <f t="shared" si="9"/>
        <v>0</v>
      </c>
      <c r="Y14" s="8"/>
      <c r="Z14" s="8">
        <f t="shared" si="10"/>
        <v>0</v>
      </c>
      <c r="AA14" s="8"/>
      <c r="AB14" s="8">
        <f t="shared" si="11"/>
        <v>0</v>
      </c>
      <c r="AC14" s="8"/>
      <c r="AD14" s="8">
        <f t="shared" si="12"/>
        <v>0</v>
      </c>
      <c r="AE14" s="8"/>
      <c r="AF14" s="8"/>
      <c r="AG14" s="8"/>
      <c r="AH14" s="8"/>
      <c r="AI14" s="8"/>
      <c r="AJ14" s="8"/>
      <c r="AK14" s="7"/>
      <c r="AL14" s="8"/>
      <c r="AM14" s="9">
        <f t="shared" si="13"/>
        <v>102</v>
      </c>
      <c r="AN14" s="10">
        <f t="shared" si="13"/>
        <v>18075040.1622</v>
      </c>
    </row>
    <row r="15" spans="1:40" s="11" customFormat="1" ht="15.75" x14ac:dyDescent="0.25">
      <c r="A15" s="40"/>
      <c r="B15" s="27" t="s">
        <v>58</v>
      </c>
      <c r="C15" s="28">
        <v>1.599</v>
      </c>
      <c r="D15" s="29">
        <v>231203</v>
      </c>
      <c r="E15" s="30">
        <v>0.15</v>
      </c>
      <c r="F15" s="29">
        <f t="shared" si="0"/>
        <v>251976.58955</v>
      </c>
      <c r="G15" s="12"/>
      <c r="H15" s="8">
        <f t="shared" si="1"/>
        <v>0</v>
      </c>
      <c r="I15" s="8"/>
      <c r="J15" s="8">
        <f t="shared" si="2"/>
        <v>0</v>
      </c>
      <c r="K15" s="8"/>
      <c r="L15" s="8">
        <f t="shared" si="3"/>
        <v>0</v>
      </c>
      <c r="M15" s="7"/>
      <c r="N15" s="8">
        <f t="shared" si="4"/>
        <v>0</v>
      </c>
      <c r="O15" s="8"/>
      <c r="P15" s="8">
        <f t="shared" si="5"/>
        <v>0</v>
      </c>
      <c r="Q15" s="7"/>
      <c r="R15" s="8">
        <f t="shared" si="6"/>
        <v>0</v>
      </c>
      <c r="S15" s="8"/>
      <c r="T15" s="8">
        <f t="shared" si="7"/>
        <v>0</v>
      </c>
      <c r="U15" s="8"/>
      <c r="V15" s="8">
        <f t="shared" si="8"/>
        <v>0</v>
      </c>
      <c r="W15" s="8"/>
      <c r="X15" s="8">
        <f t="shared" si="9"/>
        <v>0</v>
      </c>
      <c r="Y15" s="8"/>
      <c r="Z15" s="8">
        <f t="shared" si="10"/>
        <v>0</v>
      </c>
      <c r="AA15" s="8"/>
      <c r="AB15" s="8">
        <f t="shared" si="11"/>
        <v>0</v>
      </c>
      <c r="AC15" s="8"/>
      <c r="AD15" s="8">
        <f t="shared" si="12"/>
        <v>0</v>
      </c>
      <c r="AE15" s="8"/>
      <c r="AF15" s="8"/>
      <c r="AG15" s="8"/>
      <c r="AH15" s="8"/>
      <c r="AI15" s="8"/>
      <c r="AJ15" s="8"/>
      <c r="AK15" s="7"/>
      <c r="AL15" s="8"/>
      <c r="AM15" s="9">
        <f t="shared" si="13"/>
        <v>0</v>
      </c>
      <c r="AN15" s="10">
        <f t="shared" si="13"/>
        <v>0</v>
      </c>
    </row>
    <row r="16" spans="1:40" s="11" customFormat="1" ht="15.75" x14ac:dyDescent="0.25">
      <c r="A16" s="40"/>
      <c r="B16" s="27" t="s">
        <v>59</v>
      </c>
      <c r="C16" s="28">
        <v>1.599</v>
      </c>
      <c r="D16" s="29">
        <v>148419</v>
      </c>
      <c r="E16" s="30">
        <v>0.15</v>
      </c>
      <c r="F16" s="29">
        <f t="shared" si="0"/>
        <v>161754.44714999999</v>
      </c>
      <c r="G16" s="12"/>
      <c r="H16" s="8">
        <f t="shared" si="1"/>
        <v>0</v>
      </c>
      <c r="I16" s="8">
        <v>13</v>
      </c>
      <c r="J16" s="8">
        <f t="shared" si="2"/>
        <v>2102807.8129499997</v>
      </c>
      <c r="K16" s="8"/>
      <c r="L16" s="8">
        <f t="shared" si="3"/>
        <v>0</v>
      </c>
      <c r="M16" s="7"/>
      <c r="N16" s="8">
        <f t="shared" si="4"/>
        <v>0</v>
      </c>
      <c r="O16" s="8"/>
      <c r="P16" s="8">
        <f t="shared" si="5"/>
        <v>0</v>
      </c>
      <c r="Q16" s="7"/>
      <c r="R16" s="8">
        <f t="shared" si="6"/>
        <v>0</v>
      </c>
      <c r="S16" s="8"/>
      <c r="T16" s="8">
        <f t="shared" si="7"/>
        <v>0</v>
      </c>
      <c r="U16" s="8"/>
      <c r="V16" s="8">
        <f t="shared" si="8"/>
        <v>0</v>
      </c>
      <c r="W16" s="8"/>
      <c r="X16" s="8">
        <f t="shared" si="9"/>
        <v>0</v>
      </c>
      <c r="Y16" s="8"/>
      <c r="Z16" s="8">
        <f t="shared" si="10"/>
        <v>0</v>
      </c>
      <c r="AA16" s="8"/>
      <c r="AB16" s="8">
        <f t="shared" si="11"/>
        <v>0</v>
      </c>
      <c r="AC16" s="8"/>
      <c r="AD16" s="8">
        <f t="shared" si="12"/>
        <v>0</v>
      </c>
      <c r="AE16" s="8"/>
      <c r="AF16" s="8"/>
      <c r="AG16" s="8"/>
      <c r="AH16" s="8"/>
      <c r="AI16" s="8"/>
      <c r="AJ16" s="8"/>
      <c r="AK16" s="7"/>
      <c r="AL16" s="8"/>
      <c r="AM16" s="9">
        <f t="shared" si="13"/>
        <v>13</v>
      </c>
      <c r="AN16" s="10">
        <f t="shared" si="13"/>
        <v>2102807.8129499997</v>
      </c>
    </row>
    <row r="17" spans="1:40" s="11" customFormat="1" ht="15.75" x14ac:dyDescent="0.25">
      <c r="A17" s="40"/>
      <c r="B17" s="27" t="s">
        <v>60</v>
      </c>
      <c r="C17" s="28">
        <v>1.599</v>
      </c>
      <c r="D17" s="29">
        <v>213346</v>
      </c>
      <c r="E17" s="30">
        <v>0.15</v>
      </c>
      <c r="F17" s="29">
        <f t="shared" si="0"/>
        <v>232515.13810000001</v>
      </c>
      <c r="G17" s="12"/>
      <c r="H17" s="8">
        <f t="shared" si="1"/>
        <v>0</v>
      </c>
      <c r="I17" s="8">
        <v>9</v>
      </c>
      <c r="J17" s="8">
        <f t="shared" si="2"/>
        <v>2092636.2429000002</v>
      </c>
      <c r="K17" s="8"/>
      <c r="L17" s="8">
        <f t="shared" si="3"/>
        <v>0</v>
      </c>
      <c r="M17" s="7"/>
      <c r="N17" s="8">
        <f t="shared" si="4"/>
        <v>0</v>
      </c>
      <c r="O17" s="8"/>
      <c r="P17" s="8">
        <f t="shared" si="5"/>
        <v>0</v>
      </c>
      <c r="Q17" s="7"/>
      <c r="R17" s="8">
        <f t="shared" si="6"/>
        <v>0</v>
      </c>
      <c r="S17" s="8"/>
      <c r="T17" s="8">
        <f t="shared" si="7"/>
        <v>0</v>
      </c>
      <c r="U17" s="8"/>
      <c r="V17" s="8">
        <f t="shared" si="8"/>
        <v>0</v>
      </c>
      <c r="W17" s="8"/>
      <c r="X17" s="8">
        <f t="shared" si="9"/>
        <v>0</v>
      </c>
      <c r="Y17" s="8"/>
      <c r="Z17" s="8">
        <f t="shared" si="10"/>
        <v>0</v>
      </c>
      <c r="AA17" s="8"/>
      <c r="AB17" s="8">
        <f t="shared" si="11"/>
        <v>0</v>
      </c>
      <c r="AC17" s="8"/>
      <c r="AD17" s="8">
        <f t="shared" si="12"/>
        <v>0</v>
      </c>
      <c r="AE17" s="8"/>
      <c r="AF17" s="8"/>
      <c r="AG17" s="8"/>
      <c r="AH17" s="8"/>
      <c r="AI17" s="8"/>
      <c r="AJ17" s="8"/>
      <c r="AK17" s="7"/>
      <c r="AL17" s="8"/>
      <c r="AM17" s="9">
        <f t="shared" si="13"/>
        <v>9</v>
      </c>
      <c r="AN17" s="10">
        <f t="shared" si="13"/>
        <v>2092636.2429000002</v>
      </c>
    </row>
    <row r="18" spans="1:40" s="11" customFormat="1" ht="15.75" x14ac:dyDescent="0.25">
      <c r="A18" s="40"/>
      <c r="B18" s="27" t="s">
        <v>61</v>
      </c>
      <c r="C18" s="28">
        <v>1.599</v>
      </c>
      <c r="D18" s="29">
        <v>268523</v>
      </c>
      <c r="E18" s="31">
        <v>0.3</v>
      </c>
      <c r="F18" s="29">
        <f t="shared" si="0"/>
        <v>316776.58309999999</v>
      </c>
      <c r="G18" s="12"/>
      <c r="H18" s="8">
        <f t="shared" si="1"/>
        <v>0</v>
      </c>
      <c r="I18" s="8">
        <v>112</v>
      </c>
      <c r="J18" s="8">
        <f t="shared" si="2"/>
        <v>35478977.3072</v>
      </c>
      <c r="K18" s="8"/>
      <c r="L18" s="8">
        <f t="shared" si="3"/>
        <v>0</v>
      </c>
      <c r="M18" s="7"/>
      <c r="N18" s="8">
        <f t="shared" si="4"/>
        <v>0</v>
      </c>
      <c r="O18" s="8"/>
      <c r="P18" s="8">
        <f t="shared" si="5"/>
        <v>0</v>
      </c>
      <c r="Q18" s="7"/>
      <c r="R18" s="8">
        <f t="shared" si="6"/>
        <v>0</v>
      </c>
      <c r="S18" s="8"/>
      <c r="T18" s="8">
        <f t="shared" si="7"/>
        <v>0</v>
      </c>
      <c r="U18" s="8"/>
      <c r="V18" s="8">
        <f t="shared" si="8"/>
        <v>0</v>
      </c>
      <c r="W18" s="8"/>
      <c r="X18" s="8">
        <f t="shared" si="9"/>
        <v>0</v>
      </c>
      <c r="Y18" s="8"/>
      <c r="Z18" s="8">
        <f t="shared" si="10"/>
        <v>0</v>
      </c>
      <c r="AA18" s="8"/>
      <c r="AB18" s="8">
        <f t="shared" si="11"/>
        <v>0</v>
      </c>
      <c r="AC18" s="8"/>
      <c r="AD18" s="8">
        <f t="shared" si="12"/>
        <v>0</v>
      </c>
      <c r="AE18" s="8"/>
      <c r="AF18" s="8"/>
      <c r="AG18" s="8"/>
      <c r="AH18" s="8"/>
      <c r="AI18" s="8"/>
      <c r="AJ18" s="8"/>
      <c r="AK18" s="7"/>
      <c r="AL18" s="8"/>
      <c r="AM18" s="9">
        <f t="shared" si="13"/>
        <v>112</v>
      </c>
      <c r="AN18" s="10">
        <f t="shared" si="13"/>
        <v>35478977.3072</v>
      </c>
    </row>
    <row r="19" spans="1:40" s="11" customFormat="1" ht="15.75" x14ac:dyDescent="0.25">
      <c r="A19" s="40"/>
      <c r="B19" s="27" t="s">
        <v>62</v>
      </c>
      <c r="C19" s="28">
        <v>1.599</v>
      </c>
      <c r="D19" s="29">
        <v>365395</v>
      </c>
      <c r="E19" s="31">
        <v>0.3</v>
      </c>
      <c r="F19" s="29">
        <f t="shared" si="0"/>
        <v>431056.48149999999</v>
      </c>
      <c r="G19" s="12"/>
      <c r="H19" s="8">
        <f t="shared" si="1"/>
        <v>0</v>
      </c>
      <c r="I19" s="8">
        <v>20</v>
      </c>
      <c r="J19" s="8">
        <f t="shared" si="2"/>
        <v>8621129.629999999</v>
      </c>
      <c r="K19" s="8"/>
      <c r="L19" s="8">
        <f t="shared" si="3"/>
        <v>0</v>
      </c>
      <c r="M19" s="7"/>
      <c r="N19" s="8">
        <f t="shared" si="4"/>
        <v>0</v>
      </c>
      <c r="O19" s="8"/>
      <c r="P19" s="8">
        <f t="shared" si="5"/>
        <v>0</v>
      </c>
      <c r="Q19" s="7"/>
      <c r="R19" s="8">
        <f t="shared" si="6"/>
        <v>0</v>
      </c>
      <c r="S19" s="8"/>
      <c r="T19" s="8">
        <f t="shared" si="7"/>
        <v>0</v>
      </c>
      <c r="U19" s="8"/>
      <c r="V19" s="8">
        <f t="shared" si="8"/>
        <v>0</v>
      </c>
      <c r="W19" s="8"/>
      <c r="X19" s="8">
        <f t="shared" si="9"/>
        <v>0</v>
      </c>
      <c r="Y19" s="8"/>
      <c r="Z19" s="8">
        <f t="shared" si="10"/>
        <v>0</v>
      </c>
      <c r="AA19" s="8"/>
      <c r="AB19" s="8">
        <f t="shared" si="11"/>
        <v>0</v>
      </c>
      <c r="AC19" s="8"/>
      <c r="AD19" s="8">
        <f t="shared" si="12"/>
        <v>0</v>
      </c>
      <c r="AE19" s="8"/>
      <c r="AF19" s="8"/>
      <c r="AG19" s="8"/>
      <c r="AH19" s="8"/>
      <c r="AI19" s="8"/>
      <c r="AJ19" s="8"/>
      <c r="AK19" s="7"/>
      <c r="AL19" s="8"/>
      <c r="AM19" s="9">
        <f t="shared" si="13"/>
        <v>20</v>
      </c>
      <c r="AN19" s="10">
        <f t="shared" si="13"/>
        <v>8621129.629999999</v>
      </c>
    </row>
    <row r="20" spans="1:40" s="11" customFormat="1" ht="15.75" x14ac:dyDescent="0.25">
      <c r="A20" s="38" t="s">
        <v>63</v>
      </c>
      <c r="B20" s="27" t="s">
        <v>64</v>
      </c>
      <c r="C20" s="28">
        <v>1.599</v>
      </c>
      <c r="D20" s="29">
        <v>232135</v>
      </c>
      <c r="E20" s="30">
        <v>0.15</v>
      </c>
      <c r="F20" s="29">
        <f t="shared" si="0"/>
        <v>252992.32975</v>
      </c>
      <c r="G20" s="12"/>
      <c r="H20" s="8">
        <f t="shared" si="1"/>
        <v>0</v>
      </c>
      <c r="I20" s="8"/>
      <c r="J20" s="8">
        <f t="shared" si="2"/>
        <v>0</v>
      </c>
      <c r="K20" s="8"/>
      <c r="L20" s="8">
        <f t="shared" si="3"/>
        <v>0</v>
      </c>
      <c r="M20" s="7">
        <v>30</v>
      </c>
      <c r="N20" s="8">
        <f t="shared" si="4"/>
        <v>7589769.8925000001</v>
      </c>
      <c r="O20" s="8"/>
      <c r="P20" s="8">
        <f t="shared" si="5"/>
        <v>0</v>
      </c>
      <c r="Q20" s="7"/>
      <c r="R20" s="8">
        <f t="shared" si="6"/>
        <v>0</v>
      </c>
      <c r="S20" s="8"/>
      <c r="T20" s="8">
        <f t="shared" si="7"/>
        <v>0</v>
      </c>
      <c r="U20" s="8"/>
      <c r="V20" s="8">
        <f t="shared" si="8"/>
        <v>0</v>
      </c>
      <c r="W20" s="8"/>
      <c r="X20" s="8">
        <f t="shared" si="9"/>
        <v>0</v>
      </c>
      <c r="Y20" s="8"/>
      <c r="Z20" s="8">
        <f t="shared" si="10"/>
        <v>0</v>
      </c>
      <c r="AA20" s="8"/>
      <c r="AB20" s="8">
        <f t="shared" si="11"/>
        <v>0</v>
      </c>
      <c r="AC20" s="8"/>
      <c r="AD20" s="8">
        <f t="shared" si="12"/>
        <v>0</v>
      </c>
      <c r="AE20" s="8"/>
      <c r="AF20" s="8"/>
      <c r="AG20" s="8"/>
      <c r="AH20" s="8"/>
      <c r="AI20" s="8"/>
      <c r="AJ20" s="8"/>
      <c r="AK20" s="7"/>
      <c r="AL20" s="8"/>
      <c r="AM20" s="9">
        <f t="shared" si="13"/>
        <v>30</v>
      </c>
      <c r="AN20" s="10">
        <f t="shared" si="13"/>
        <v>7589769.8925000001</v>
      </c>
    </row>
    <row r="21" spans="1:40" s="11" customFormat="1" ht="15.75" x14ac:dyDescent="0.25">
      <c r="A21" s="39"/>
      <c r="B21" s="27" t="s">
        <v>65</v>
      </c>
      <c r="C21" s="28">
        <v>1.599</v>
      </c>
      <c r="D21" s="29">
        <v>339463</v>
      </c>
      <c r="E21" s="30">
        <v>0.15</v>
      </c>
      <c r="F21" s="29">
        <f t="shared" si="0"/>
        <v>369963.75055</v>
      </c>
      <c r="G21" s="12"/>
      <c r="H21" s="8">
        <f t="shared" si="1"/>
        <v>0</v>
      </c>
      <c r="I21" s="8"/>
      <c r="J21" s="8">
        <f t="shared" si="2"/>
        <v>0</v>
      </c>
      <c r="K21" s="8"/>
      <c r="L21" s="8">
        <f t="shared" si="3"/>
        <v>0</v>
      </c>
      <c r="M21" s="7"/>
      <c r="N21" s="8">
        <f t="shared" si="4"/>
        <v>0</v>
      </c>
      <c r="O21" s="8"/>
      <c r="P21" s="8">
        <f t="shared" si="5"/>
        <v>0</v>
      </c>
      <c r="Q21" s="7"/>
      <c r="R21" s="8">
        <f t="shared" si="6"/>
        <v>0</v>
      </c>
      <c r="S21" s="8"/>
      <c r="T21" s="8">
        <f t="shared" si="7"/>
        <v>0</v>
      </c>
      <c r="U21" s="8"/>
      <c r="V21" s="8">
        <f t="shared" si="8"/>
        <v>0</v>
      </c>
      <c r="W21" s="8"/>
      <c r="X21" s="8">
        <f t="shared" si="9"/>
        <v>0</v>
      </c>
      <c r="Y21" s="8"/>
      <c r="Z21" s="8">
        <f t="shared" si="10"/>
        <v>0</v>
      </c>
      <c r="AA21" s="8"/>
      <c r="AB21" s="8">
        <f t="shared" si="11"/>
        <v>0</v>
      </c>
      <c r="AC21" s="8"/>
      <c r="AD21" s="8">
        <f t="shared" si="12"/>
        <v>0</v>
      </c>
      <c r="AE21" s="8"/>
      <c r="AF21" s="8"/>
      <c r="AG21" s="8"/>
      <c r="AH21" s="8"/>
      <c r="AI21" s="8"/>
      <c r="AJ21" s="8"/>
      <c r="AK21" s="7"/>
      <c r="AL21" s="8"/>
      <c r="AM21" s="9">
        <f t="shared" si="13"/>
        <v>0</v>
      </c>
      <c r="AN21" s="10">
        <f t="shared" si="13"/>
        <v>0</v>
      </c>
    </row>
    <row r="22" spans="1:40" s="11" customFormat="1" ht="15.75" x14ac:dyDescent="0.25">
      <c r="A22" s="38" t="s">
        <v>66</v>
      </c>
      <c r="B22" s="27" t="s">
        <v>67</v>
      </c>
      <c r="C22" s="28">
        <v>1.599</v>
      </c>
      <c r="D22" s="29">
        <v>117668</v>
      </c>
      <c r="E22" s="30">
        <v>0.3</v>
      </c>
      <c r="F22" s="29">
        <f t="shared" si="0"/>
        <v>138812.93959999998</v>
      </c>
      <c r="G22" s="7">
        <v>80</v>
      </c>
      <c r="H22" s="8">
        <f t="shared" si="1"/>
        <v>11105035.167999998</v>
      </c>
      <c r="I22" s="8"/>
      <c r="J22" s="8">
        <f t="shared" si="2"/>
        <v>0</v>
      </c>
      <c r="K22" s="8"/>
      <c r="L22" s="8">
        <f t="shared" si="3"/>
        <v>0</v>
      </c>
      <c r="M22" s="7"/>
      <c r="N22" s="8">
        <f t="shared" si="4"/>
        <v>0</v>
      </c>
      <c r="O22" s="8">
        <v>100</v>
      </c>
      <c r="P22" s="8">
        <f t="shared" si="5"/>
        <v>13881293.959999999</v>
      </c>
      <c r="Q22" s="7"/>
      <c r="R22" s="8">
        <f t="shared" si="6"/>
        <v>0</v>
      </c>
      <c r="S22" s="8"/>
      <c r="T22" s="8">
        <f t="shared" si="7"/>
        <v>0</v>
      </c>
      <c r="U22" s="8"/>
      <c r="V22" s="8">
        <f t="shared" si="8"/>
        <v>0</v>
      </c>
      <c r="W22" s="8"/>
      <c r="X22" s="8">
        <f t="shared" si="9"/>
        <v>0</v>
      </c>
      <c r="Y22" s="8"/>
      <c r="Z22" s="8">
        <f t="shared" si="10"/>
        <v>0</v>
      </c>
      <c r="AA22" s="8">
        <v>15</v>
      </c>
      <c r="AB22" s="8">
        <f t="shared" si="11"/>
        <v>2082194.0939999998</v>
      </c>
      <c r="AC22" s="8"/>
      <c r="AD22" s="8">
        <f t="shared" si="12"/>
        <v>0</v>
      </c>
      <c r="AE22" s="8"/>
      <c r="AF22" s="8"/>
      <c r="AG22" s="8">
        <v>32</v>
      </c>
      <c r="AH22" s="8">
        <f>AG22*F22</f>
        <v>4442014.0671999995</v>
      </c>
      <c r="AI22" s="8"/>
      <c r="AJ22" s="8"/>
      <c r="AK22" s="7"/>
      <c r="AL22" s="8"/>
      <c r="AM22" s="9">
        <f t="shared" si="13"/>
        <v>227</v>
      </c>
      <c r="AN22" s="10">
        <f t="shared" si="13"/>
        <v>31510537.2892</v>
      </c>
    </row>
    <row r="23" spans="1:40" s="11" customFormat="1" ht="15.75" x14ac:dyDescent="0.25">
      <c r="A23" s="38"/>
      <c r="B23" s="27" t="s">
        <v>68</v>
      </c>
      <c r="C23" s="28">
        <v>1.599</v>
      </c>
      <c r="D23" s="29">
        <v>123869</v>
      </c>
      <c r="E23" s="30">
        <v>0.3</v>
      </c>
      <c r="F23" s="29">
        <f t="shared" si="0"/>
        <v>146128.25930000001</v>
      </c>
      <c r="G23" s="7">
        <v>100</v>
      </c>
      <c r="H23" s="8">
        <f t="shared" si="1"/>
        <v>14612825.93</v>
      </c>
      <c r="I23" s="8"/>
      <c r="J23" s="8">
        <f t="shared" si="2"/>
        <v>0</v>
      </c>
      <c r="K23" s="8">
        <v>10</v>
      </c>
      <c r="L23" s="8">
        <f t="shared" si="3"/>
        <v>1461282.5930000001</v>
      </c>
      <c r="M23" s="7"/>
      <c r="N23" s="8">
        <f t="shared" si="4"/>
        <v>0</v>
      </c>
      <c r="O23" s="8"/>
      <c r="P23" s="8">
        <f t="shared" si="5"/>
        <v>0</v>
      </c>
      <c r="Q23" s="7"/>
      <c r="R23" s="8">
        <f t="shared" si="6"/>
        <v>0</v>
      </c>
      <c r="S23" s="8"/>
      <c r="T23" s="8">
        <f t="shared" si="7"/>
        <v>0</v>
      </c>
      <c r="U23" s="8"/>
      <c r="V23" s="8">
        <f t="shared" si="8"/>
        <v>0</v>
      </c>
      <c r="W23" s="8"/>
      <c r="X23" s="8">
        <f t="shared" si="9"/>
        <v>0</v>
      </c>
      <c r="Y23" s="8"/>
      <c r="Z23" s="8">
        <f t="shared" si="10"/>
        <v>0</v>
      </c>
      <c r="AA23" s="8"/>
      <c r="AB23" s="8">
        <f t="shared" si="11"/>
        <v>0</v>
      </c>
      <c r="AC23" s="8"/>
      <c r="AD23" s="8">
        <f t="shared" si="12"/>
        <v>0</v>
      </c>
      <c r="AE23" s="8"/>
      <c r="AF23" s="8"/>
      <c r="AG23" s="8">
        <v>30</v>
      </c>
      <c r="AH23" s="8">
        <f>AG23*F23</f>
        <v>4383847.7790000001</v>
      </c>
      <c r="AI23" s="8"/>
      <c r="AJ23" s="8"/>
      <c r="AK23" s="7"/>
      <c r="AL23" s="8"/>
      <c r="AM23" s="9">
        <f t="shared" si="13"/>
        <v>140</v>
      </c>
      <c r="AN23" s="10">
        <f t="shared" si="13"/>
        <v>20457956.302000001</v>
      </c>
    </row>
    <row r="24" spans="1:40" s="11" customFormat="1" ht="15.75" x14ac:dyDescent="0.25">
      <c r="A24" s="38" t="s">
        <v>69</v>
      </c>
      <c r="B24" s="27" t="s">
        <v>70</v>
      </c>
      <c r="C24" s="28">
        <v>1.599</v>
      </c>
      <c r="D24" s="29">
        <v>105185</v>
      </c>
      <c r="E24" s="30">
        <v>0.3</v>
      </c>
      <c r="F24" s="29">
        <f t="shared" si="0"/>
        <v>124086.7445</v>
      </c>
      <c r="G24" s="7">
        <v>10</v>
      </c>
      <c r="H24" s="8">
        <f t="shared" si="1"/>
        <v>1240867.4450000001</v>
      </c>
      <c r="I24" s="8"/>
      <c r="J24" s="8">
        <f t="shared" si="2"/>
        <v>0</v>
      </c>
      <c r="K24" s="8"/>
      <c r="L24" s="8">
        <f t="shared" si="3"/>
        <v>0</v>
      </c>
      <c r="M24" s="7"/>
      <c r="N24" s="8">
        <f t="shared" si="4"/>
        <v>0</v>
      </c>
      <c r="O24" s="8"/>
      <c r="P24" s="8">
        <f t="shared" si="5"/>
        <v>0</v>
      </c>
      <c r="Q24" s="7"/>
      <c r="R24" s="8">
        <f t="shared" si="6"/>
        <v>0</v>
      </c>
      <c r="S24" s="8">
        <v>120</v>
      </c>
      <c r="T24" s="8">
        <f t="shared" si="7"/>
        <v>14890409.34</v>
      </c>
      <c r="U24" s="8"/>
      <c r="V24" s="8">
        <f t="shared" si="8"/>
        <v>0</v>
      </c>
      <c r="W24" s="8"/>
      <c r="X24" s="8">
        <f t="shared" si="9"/>
        <v>0</v>
      </c>
      <c r="Y24" s="8"/>
      <c r="Z24" s="8">
        <f t="shared" si="10"/>
        <v>0</v>
      </c>
      <c r="AA24" s="8"/>
      <c r="AB24" s="8">
        <f t="shared" si="11"/>
        <v>0</v>
      </c>
      <c r="AC24" s="8"/>
      <c r="AD24" s="8">
        <f t="shared" si="12"/>
        <v>0</v>
      </c>
      <c r="AE24" s="8"/>
      <c r="AF24" s="8"/>
      <c r="AG24" s="8"/>
      <c r="AH24" s="8"/>
      <c r="AI24" s="8"/>
      <c r="AJ24" s="8"/>
      <c r="AK24" s="7"/>
      <c r="AL24" s="8"/>
      <c r="AM24" s="9">
        <f t="shared" si="13"/>
        <v>130</v>
      </c>
      <c r="AN24" s="10">
        <f t="shared" si="13"/>
        <v>16131276.785</v>
      </c>
    </row>
    <row r="25" spans="1:40" s="11" customFormat="1" ht="15.75" x14ac:dyDescent="0.25">
      <c r="A25" s="39"/>
      <c r="B25" s="27" t="s">
        <v>71</v>
      </c>
      <c r="C25" s="28">
        <v>1.599</v>
      </c>
      <c r="D25" s="29">
        <v>62875</v>
      </c>
      <c r="E25" s="30">
        <v>0.3</v>
      </c>
      <c r="F25" s="29">
        <f t="shared" si="0"/>
        <v>74173.637499999997</v>
      </c>
      <c r="G25" s="7">
        <v>50</v>
      </c>
      <c r="H25" s="8">
        <f t="shared" si="1"/>
        <v>3708681.875</v>
      </c>
      <c r="I25" s="8"/>
      <c r="J25" s="8">
        <f t="shared" si="2"/>
        <v>0</v>
      </c>
      <c r="K25" s="8"/>
      <c r="L25" s="8">
        <f t="shared" si="3"/>
        <v>0</v>
      </c>
      <c r="M25" s="7"/>
      <c r="N25" s="8">
        <f t="shared" si="4"/>
        <v>0</v>
      </c>
      <c r="O25" s="8"/>
      <c r="P25" s="8">
        <f t="shared" si="5"/>
        <v>0</v>
      </c>
      <c r="Q25" s="7"/>
      <c r="R25" s="8">
        <f t="shared" si="6"/>
        <v>0</v>
      </c>
      <c r="S25" s="8">
        <v>30</v>
      </c>
      <c r="T25" s="8">
        <f t="shared" si="7"/>
        <v>2225209.125</v>
      </c>
      <c r="U25" s="8"/>
      <c r="V25" s="8">
        <f t="shared" si="8"/>
        <v>0</v>
      </c>
      <c r="W25" s="8">
        <v>5</v>
      </c>
      <c r="X25" s="8">
        <f t="shared" si="9"/>
        <v>370868.1875</v>
      </c>
      <c r="Y25" s="8"/>
      <c r="Z25" s="8">
        <f t="shared" si="10"/>
        <v>0</v>
      </c>
      <c r="AA25" s="8"/>
      <c r="AB25" s="8">
        <f t="shared" si="11"/>
        <v>0</v>
      </c>
      <c r="AC25" s="8"/>
      <c r="AD25" s="8">
        <f t="shared" si="12"/>
        <v>0</v>
      </c>
      <c r="AE25" s="8"/>
      <c r="AF25" s="8"/>
      <c r="AG25" s="8"/>
      <c r="AH25" s="8"/>
      <c r="AI25" s="8"/>
      <c r="AJ25" s="8"/>
      <c r="AK25" s="7"/>
      <c r="AL25" s="8"/>
      <c r="AM25" s="9">
        <f t="shared" si="13"/>
        <v>85</v>
      </c>
      <c r="AN25" s="10">
        <f t="shared" si="13"/>
        <v>6304759.1875</v>
      </c>
    </row>
    <row r="26" spans="1:40" s="11" customFormat="1" ht="15.75" x14ac:dyDescent="0.25">
      <c r="A26" s="40" t="s">
        <v>72</v>
      </c>
      <c r="B26" s="27" t="s">
        <v>73</v>
      </c>
      <c r="C26" s="28">
        <v>1.599</v>
      </c>
      <c r="D26" s="29">
        <v>65790</v>
      </c>
      <c r="E26" s="30">
        <v>0.3</v>
      </c>
      <c r="F26" s="29">
        <f t="shared" si="0"/>
        <v>77612.463000000003</v>
      </c>
      <c r="G26" s="12"/>
      <c r="H26" s="8">
        <f t="shared" si="1"/>
        <v>0</v>
      </c>
      <c r="I26" s="8"/>
      <c r="J26" s="8">
        <f t="shared" si="2"/>
        <v>0</v>
      </c>
      <c r="K26" s="8"/>
      <c r="L26" s="8">
        <f t="shared" si="3"/>
        <v>0</v>
      </c>
      <c r="M26" s="7"/>
      <c r="N26" s="8">
        <f t="shared" si="4"/>
        <v>0</v>
      </c>
      <c r="O26" s="8"/>
      <c r="P26" s="8">
        <f t="shared" si="5"/>
        <v>0</v>
      </c>
      <c r="Q26" s="7"/>
      <c r="R26" s="8">
        <f t="shared" si="6"/>
        <v>0</v>
      </c>
      <c r="S26" s="8"/>
      <c r="T26" s="8">
        <f t="shared" si="7"/>
        <v>0</v>
      </c>
      <c r="U26" s="8">
        <v>716</v>
      </c>
      <c r="V26" s="8">
        <f t="shared" si="8"/>
        <v>55570523.508000001</v>
      </c>
      <c r="W26" s="8"/>
      <c r="X26" s="8">
        <f t="shared" si="9"/>
        <v>0</v>
      </c>
      <c r="Y26" s="8"/>
      <c r="Z26" s="8">
        <f t="shared" si="10"/>
        <v>0</v>
      </c>
      <c r="AA26" s="8">
        <v>30</v>
      </c>
      <c r="AB26" s="8">
        <f t="shared" si="11"/>
        <v>2328373.89</v>
      </c>
      <c r="AC26" s="8"/>
      <c r="AD26" s="8">
        <f t="shared" si="12"/>
        <v>0</v>
      </c>
      <c r="AE26" s="8"/>
      <c r="AF26" s="8"/>
      <c r="AG26" s="8"/>
      <c r="AH26" s="8"/>
      <c r="AI26" s="8"/>
      <c r="AJ26" s="8"/>
      <c r="AK26" s="7"/>
      <c r="AL26" s="8"/>
      <c r="AM26" s="9">
        <f t="shared" si="13"/>
        <v>746</v>
      </c>
      <c r="AN26" s="10">
        <f t="shared" si="13"/>
        <v>57898897.398000002</v>
      </c>
    </row>
    <row r="27" spans="1:40" s="11" customFormat="1" ht="15.75" x14ac:dyDescent="0.25">
      <c r="A27" s="40"/>
      <c r="B27" s="27" t="s">
        <v>74</v>
      </c>
      <c r="C27" s="28">
        <v>1.599</v>
      </c>
      <c r="D27" s="29">
        <v>80923</v>
      </c>
      <c r="E27" s="30">
        <v>0.3</v>
      </c>
      <c r="F27" s="29">
        <f t="shared" si="0"/>
        <v>95464.863100000002</v>
      </c>
      <c r="G27" s="12"/>
      <c r="H27" s="8">
        <f t="shared" si="1"/>
        <v>0</v>
      </c>
      <c r="I27" s="8"/>
      <c r="J27" s="8">
        <f t="shared" si="2"/>
        <v>0</v>
      </c>
      <c r="K27" s="8"/>
      <c r="L27" s="8">
        <f t="shared" si="3"/>
        <v>0</v>
      </c>
      <c r="M27" s="7"/>
      <c r="N27" s="8">
        <f t="shared" si="4"/>
        <v>0</v>
      </c>
      <c r="O27" s="8"/>
      <c r="P27" s="8">
        <f t="shared" si="5"/>
        <v>0</v>
      </c>
      <c r="Q27" s="7"/>
      <c r="R27" s="8">
        <f t="shared" si="6"/>
        <v>0</v>
      </c>
      <c r="S27" s="8"/>
      <c r="T27" s="8">
        <f t="shared" si="7"/>
        <v>0</v>
      </c>
      <c r="U27" s="8">
        <v>4</v>
      </c>
      <c r="V27" s="8">
        <f t="shared" si="8"/>
        <v>381859.45240000001</v>
      </c>
      <c r="W27" s="8"/>
      <c r="X27" s="8">
        <f t="shared" si="9"/>
        <v>0</v>
      </c>
      <c r="Y27" s="8"/>
      <c r="Z27" s="8">
        <f t="shared" si="10"/>
        <v>0</v>
      </c>
      <c r="AA27" s="8"/>
      <c r="AB27" s="8">
        <f t="shared" si="11"/>
        <v>0</v>
      </c>
      <c r="AC27" s="8"/>
      <c r="AD27" s="8">
        <f t="shared" si="12"/>
        <v>0</v>
      </c>
      <c r="AE27" s="8"/>
      <c r="AF27" s="8"/>
      <c r="AG27" s="8"/>
      <c r="AH27" s="8"/>
      <c r="AI27" s="8"/>
      <c r="AJ27" s="8"/>
      <c r="AK27" s="7"/>
      <c r="AL27" s="8"/>
      <c r="AM27" s="9">
        <f t="shared" si="13"/>
        <v>4</v>
      </c>
      <c r="AN27" s="10">
        <f t="shared" si="13"/>
        <v>381859.45240000001</v>
      </c>
    </row>
    <row r="28" spans="1:40" s="11" customFormat="1" ht="15.75" x14ac:dyDescent="0.25">
      <c r="A28" s="40" t="s">
        <v>75</v>
      </c>
      <c r="B28" s="27" t="s">
        <v>76</v>
      </c>
      <c r="C28" s="28">
        <v>1.599</v>
      </c>
      <c r="D28" s="29">
        <v>76001</v>
      </c>
      <c r="E28" s="30">
        <v>0.3</v>
      </c>
      <c r="F28" s="29">
        <f t="shared" si="0"/>
        <v>89658.379700000005</v>
      </c>
      <c r="G28" s="12"/>
      <c r="H28" s="8">
        <f t="shared" si="1"/>
        <v>0</v>
      </c>
      <c r="I28" s="8"/>
      <c r="J28" s="8">
        <f t="shared" si="2"/>
        <v>0</v>
      </c>
      <c r="K28" s="8">
        <v>2</v>
      </c>
      <c r="L28" s="8">
        <f t="shared" si="3"/>
        <v>179316.75940000001</v>
      </c>
      <c r="M28" s="7"/>
      <c r="N28" s="8">
        <f t="shared" si="4"/>
        <v>0</v>
      </c>
      <c r="O28" s="8"/>
      <c r="P28" s="8">
        <f t="shared" si="5"/>
        <v>0</v>
      </c>
      <c r="Q28" s="7"/>
      <c r="R28" s="8">
        <f t="shared" si="6"/>
        <v>0</v>
      </c>
      <c r="S28" s="8"/>
      <c r="T28" s="8">
        <f t="shared" si="7"/>
        <v>0</v>
      </c>
      <c r="U28" s="8"/>
      <c r="V28" s="8">
        <f t="shared" si="8"/>
        <v>0</v>
      </c>
      <c r="W28" s="8"/>
      <c r="X28" s="8">
        <f t="shared" si="9"/>
        <v>0</v>
      </c>
      <c r="Y28" s="8"/>
      <c r="Z28" s="8">
        <f t="shared" si="10"/>
        <v>0</v>
      </c>
      <c r="AA28" s="8"/>
      <c r="AB28" s="8">
        <f t="shared" si="11"/>
        <v>0</v>
      </c>
      <c r="AC28" s="8"/>
      <c r="AD28" s="8">
        <f t="shared" si="12"/>
        <v>0</v>
      </c>
      <c r="AE28" s="8"/>
      <c r="AF28" s="8"/>
      <c r="AG28" s="8"/>
      <c r="AH28" s="8"/>
      <c r="AI28" s="8"/>
      <c r="AJ28" s="8"/>
      <c r="AK28" s="7"/>
      <c r="AL28" s="8"/>
      <c r="AM28" s="9">
        <f t="shared" si="13"/>
        <v>2</v>
      </c>
      <c r="AN28" s="10">
        <f t="shared" si="13"/>
        <v>179316.75940000001</v>
      </c>
    </row>
    <row r="29" spans="1:40" s="11" customFormat="1" ht="15.75" x14ac:dyDescent="0.25">
      <c r="A29" s="40"/>
      <c r="B29" s="27" t="s">
        <v>77</v>
      </c>
      <c r="C29" s="28">
        <v>1.599</v>
      </c>
      <c r="D29" s="29">
        <v>160255</v>
      </c>
      <c r="E29" s="30">
        <v>0.15</v>
      </c>
      <c r="F29" s="29">
        <f t="shared" si="0"/>
        <v>174653.91175</v>
      </c>
      <c r="G29" s="12"/>
      <c r="H29" s="8">
        <f t="shared" si="1"/>
        <v>0</v>
      </c>
      <c r="I29" s="8"/>
      <c r="J29" s="8">
        <f t="shared" si="2"/>
        <v>0</v>
      </c>
      <c r="K29" s="8">
        <v>1</v>
      </c>
      <c r="L29" s="8">
        <f t="shared" si="3"/>
        <v>174653.91175</v>
      </c>
      <c r="M29" s="7"/>
      <c r="N29" s="8">
        <f t="shared" si="4"/>
        <v>0</v>
      </c>
      <c r="O29" s="8"/>
      <c r="P29" s="8">
        <f t="shared" si="5"/>
        <v>0</v>
      </c>
      <c r="Q29" s="7"/>
      <c r="R29" s="8">
        <f t="shared" si="6"/>
        <v>0</v>
      </c>
      <c r="S29" s="8"/>
      <c r="T29" s="8">
        <f t="shared" si="7"/>
        <v>0</v>
      </c>
      <c r="U29" s="8"/>
      <c r="V29" s="8">
        <f t="shared" si="8"/>
        <v>0</v>
      </c>
      <c r="W29" s="8"/>
      <c r="X29" s="8">
        <f t="shared" si="9"/>
        <v>0</v>
      </c>
      <c r="Y29" s="8"/>
      <c r="Z29" s="8">
        <f t="shared" si="10"/>
        <v>0</v>
      </c>
      <c r="AA29" s="8"/>
      <c r="AB29" s="8">
        <f t="shared" si="11"/>
        <v>0</v>
      </c>
      <c r="AC29" s="8"/>
      <c r="AD29" s="8">
        <f t="shared" si="12"/>
        <v>0</v>
      </c>
      <c r="AE29" s="8"/>
      <c r="AF29" s="8"/>
      <c r="AG29" s="8"/>
      <c r="AH29" s="8"/>
      <c r="AI29" s="8"/>
      <c r="AJ29" s="8"/>
      <c r="AK29" s="7"/>
      <c r="AL29" s="8"/>
      <c r="AM29" s="9">
        <f t="shared" si="13"/>
        <v>1</v>
      </c>
      <c r="AN29" s="10">
        <f t="shared" si="13"/>
        <v>174653.91175</v>
      </c>
    </row>
    <row r="30" spans="1:40" s="11" customFormat="1" ht="15.75" x14ac:dyDescent="0.25">
      <c r="A30" s="40"/>
      <c r="B30" s="27" t="s">
        <v>78</v>
      </c>
      <c r="C30" s="28">
        <v>1.599</v>
      </c>
      <c r="D30" s="29">
        <v>90715</v>
      </c>
      <c r="E30" s="30">
        <v>0.3</v>
      </c>
      <c r="F30" s="29">
        <f t="shared" si="0"/>
        <v>107016.4855</v>
      </c>
      <c r="G30" s="12"/>
      <c r="H30" s="8">
        <f t="shared" si="1"/>
        <v>0</v>
      </c>
      <c r="I30" s="8"/>
      <c r="J30" s="8">
        <f t="shared" si="2"/>
        <v>0</v>
      </c>
      <c r="K30" s="8"/>
      <c r="L30" s="8">
        <f t="shared" si="3"/>
        <v>0</v>
      </c>
      <c r="M30" s="7"/>
      <c r="N30" s="8">
        <f t="shared" si="4"/>
        <v>0</v>
      </c>
      <c r="O30" s="8"/>
      <c r="P30" s="8">
        <f t="shared" si="5"/>
        <v>0</v>
      </c>
      <c r="Q30" s="7"/>
      <c r="R30" s="8">
        <f t="shared" si="6"/>
        <v>0</v>
      </c>
      <c r="S30" s="8"/>
      <c r="T30" s="8">
        <f t="shared" si="7"/>
        <v>0</v>
      </c>
      <c r="U30" s="8"/>
      <c r="V30" s="8">
        <f t="shared" si="8"/>
        <v>0</v>
      </c>
      <c r="W30" s="8"/>
      <c r="X30" s="8">
        <f t="shared" si="9"/>
        <v>0</v>
      </c>
      <c r="Y30" s="8"/>
      <c r="Z30" s="8">
        <f t="shared" si="10"/>
        <v>0</v>
      </c>
      <c r="AA30" s="8"/>
      <c r="AB30" s="8">
        <f t="shared" si="11"/>
        <v>0</v>
      </c>
      <c r="AC30" s="8"/>
      <c r="AD30" s="8">
        <f t="shared" si="12"/>
        <v>0</v>
      </c>
      <c r="AE30" s="8"/>
      <c r="AF30" s="8"/>
      <c r="AG30" s="8"/>
      <c r="AH30" s="8"/>
      <c r="AI30" s="8"/>
      <c r="AJ30" s="8"/>
      <c r="AK30" s="7"/>
      <c r="AL30" s="8"/>
      <c r="AM30" s="9">
        <f t="shared" si="13"/>
        <v>0</v>
      </c>
      <c r="AN30" s="10">
        <f t="shared" si="13"/>
        <v>0</v>
      </c>
    </row>
    <row r="31" spans="1:40" s="11" customFormat="1" ht="15.75" x14ac:dyDescent="0.25">
      <c r="A31" s="32" t="s">
        <v>79</v>
      </c>
      <c r="B31" s="27" t="s">
        <v>80</v>
      </c>
      <c r="C31" s="28">
        <v>1.599</v>
      </c>
      <c r="D31" s="29">
        <v>121359</v>
      </c>
      <c r="E31" s="30">
        <v>0.3</v>
      </c>
      <c r="F31" s="29">
        <f t="shared" si="0"/>
        <v>143167.21229999998</v>
      </c>
      <c r="G31" s="12">
        <v>200</v>
      </c>
      <c r="H31" s="8">
        <f t="shared" si="1"/>
        <v>28633442.459999997</v>
      </c>
      <c r="I31" s="8"/>
      <c r="J31" s="8">
        <f t="shared" si="2"/>
        <v>0</v>
      </c>
      <c r="K31" s="8"/>
      <c r="L31" s="8">
        <f t="shared" si="3"/>
        <v>0</v>
      </c>
      <c r="M31" s="7"/>
      <c r="N31" s="8">
        <f t="shared" si="4"/>
        <v>0</v>
      </c>
      <c r="O31" s="8"/>
      <c r="P31" s="8">
        <f t="shared" si="5"/>
        <v>0</v>
      </c>
      <c r="Q31" s="7"/>
      <c r="R31" s="8">
        <f t="shared" si="6"/>
        <v>0</v>
      </c>
      <c r="S31" s="8"/>
      <c r="T31" s="8">
        <f t="shared" si="7"/>
        <v>0</v>
      </c>
      <c r="U31" s="8"/>
      <c r="V31" s="8">
        <f t="shared" si="8"/>
        <v>0</v>
      </c>
      <c r="W31" s="8"/>
      <c r="X31" s="8">
        <f t="shared" si="9"/>
        <v>0</v>
      </c>
      <c r="Y31" s="8"/>
      <c r="Z31" s="8">
        <f t="shared" si="10"/>
        <v>0</v>
      </c>
      <c r="AA31" s="8"/>
      <c r="AB31" s="8">
        <f t="shared" si="11"/>
        <v>0</v>
      </c>
      <c r="AC31" s="8"/>
      <c r="AD31" s="8">
        <f t="shared" si="12"/>
        <v>0</v>
      </c>
      <c r="AE31" s="8"/>
      <c r="AF31" s="8"/>
      <c r="AG31" s="8"/>
      <c r="AH31" s="8"/>
      <c r="AI31" s="8"/>
      <c r="AJ31" s="8"/>
      <c r="AK31" s="7"/>
      <c r="AL31" s="8"/>
      <c r="AM31" s="9">
        <f t="shared" si="13"/>
        <v>200</v>
      </c>
      <c r="AN31" s="10">
        <f t="shared" si="13"/>
        <v>28633442.459999997</v>
      </c>
    </row>
    <row r="32" spans="1:40" s="11" customFormat="1" ht="15.75" customHeight="1" x14ac:dyDescent="0.25">
      <c r="A32" s="34" t="s">
        <v>81</v>
      </c>
      <c r="B32" s="27" t="s">
        <v>82</v>
      </c>
      <c r="C32" s="28">
        <v>1.599</v>
      </c>
      <c r="D32" s="29">
        <v>160506</v>
      </c>
      <c r="E32" s="30">
        <v>0.15</v>
      </c>
      <c r="F32" s="29">
        <f t="shared" si="0"/>
        <v>174927.46410000001</v>
      </c>
      <c r="G32" s="12">
        <v>24</v>
      </c>
      <c r="H32" s="8">
        <f t="shared" si="1"/>
        <v>4198259.1384000005</v>
      </c>
      <c r="I32" s="8">
        <v>410</v>
      </c>
      <c r="J32" s="8">
        <f t="shared" si="2"/>
        <v>71720260.281000003</v>
      </c>
      <c r="K32" s="8"/>
      <c r="L32" s="8">
        <f t="shared" si="3"/>
        <v>0</v>
      </c>
      <c r="M32" s="7"/>
      <c r="N32" s="8">
        <f t="shared" si="4"/>
        <v>0</v>
      </c>
      <c r="O32" s="8"/>
      <c r="P32" s="8">
        <f t="shared" si="5"/>
        <v>0</v>
      </c>
      <c r="Q32" s="7">
        <v>1</v>
      </c>
      <c r="R32" s="8">
        <f t="shared" si="6"/>
        <v>174927.46410000001</v>
      </c>
      <c r="S32" s="8"/>
      <c r="T32" s="8">
        <f t="shared" si="7"/>
        <v>0</v>
      </c>
      <c r="U32" s="8"/>
      <c r="V32" s="8">
        <f t="shared" si="8"/>
        <v>0</v>
      </c>
      <c r="W32" s="8"/>
      <c r="X32" s="8">
        <f t="shared" si="9"/>
        <v>0</v>
      </c>
      <c r="Y32" s="8"/>
      <c r="Z32" s="8">
        <f t="shared" si="10"/>
        <v>0</v>
      </c>
      <c r="AA32" s="8"/>
      <c r="AB32" s="8">
        <f t="shared" si="11"/>
        <v>0</v>
      </c>
      <c r="AC32" s="8">
        <v>12</v>
      </c>
      <c r="AD32" s="8">
        <f t="shared" si="12"/>
        <v>2099129.5692000003</v>
      </c>
      <c r="AE32" s="8"/>
      <c r="AF32" s="8"/>
      <c r="AG32" s="8"/>
      <c r="AH32" s="8"/>
      <c r="AI32" s="8"/>
      <c r="AJ32" s="8"/>
      <c r="AK32" s="7">
        <v>12</v>
      </c>
      <c r="AL32" s="8">
        <f t="shared" ref="AL32:AL37" si="14">AK32*F32</f>
        <v>2099129.5692000003</v>
      </c>
      <c r="AM32" s="9">
        <f t="shared" si="13"/>
        <v>459</v>
      </c>
      <c r="AN32" s="10">
        <f t="shared" si="13"/>
        <v>80291706.021899998</v>
      </c>
    </row>
    <row r="33" spans="1:40" s="11" customFormat="1" ht="15.75" x14ac:dyDescent="0.25">
      <c r="A33" s="34"/>
      <c r="B33" s="27" t="s">
        <v>83</v>
      </c>
      <c r="C33" s="28">
        <v>1.599</v>
      </c>
      <c r="D33" s="29">
        <v>220696</v>
      </c>
      <c r="E33" s="30">
        <v>0.15</v>
      </c>
      <c r="F33" s="29">
        <f t="shared" si="0"/>
        <v>240525.5356</v>
      </c>
      <c r="G33" s="12">
        <v>1</v>
      </c>
      <c r="H33" s="8">
        <f t="shared" si="1"/>
        <v>240525.5356</v>
      </c>
      <c r="I33" s="8">
        <v>238</v>
      </c>
      <c r="J33" s="8">
        <f t="shared" si="2"/>
        <v>57245077.472800002</v>
      </c>
      <c r="K33" s="8"/>
      <c r="L33" s="8">
        <f t="shared" si="3"/>
        <v>0</v>
      </c>
      <c r="M33" s="7"/>
      <c r="N33" s="8">
        <f t="shared" si="4"/>
        <v>0</v>
      </c>
      <c r="O33" s="8"/>
      <c r="P33" s="8">
        <f t="shared" si="5"/>
        <v>0</v>
      </c>
      <c r="Q33" s="7">
        <v>1</v>
      </c>
      <c r="R33" s="8">
        <f t="shared" si="6"/>
        <v>240525.5356</v>
      </c>
      <c r="S33" s="8"/>
      <c r="T33" s="8">
        <f t="shared" si="7"/>
        <v>0</v>
      </c>
      <c r="U33" s="8"/>
      <c r="V33" s="8">
        <f t="shared" si="8"/>
        <v>0</v>
      </c>
      <c r="W33" s="8"/>
      <c r="X33" s="8">
        <f t="shared" si="9"/>
        <v>0</v>
      </c>
      <c r="Y33" s="8"/>
      <c r="Z33" s="8">
        <f t="shared" si="10"/>
        <v>0</v>
      </c>
      <c r="AA33" s="8"/>
      <c r="AB33" s="8">
        <f t="shared" si="11"/>
        <v>0</v>
      </c>
      <c r="AC33" s="8">
        <v>20</v>
      </c>
      <c r="AD33" s="8">
        <f t="shared" si="12"/>
        <v>4810510.7120000003</v>
      </c>
      <c r="AE33" s="8"/>
      <c r="AF33" s="8"/>
      <c r="AG33" s="8"/>
      <c r="AH33" s="8"/>
      <c r="AI33" s="8"/>
      <c r="AJ33" s="8"/>
      <c r="AK33" s="7">
        <v>25</v>
      </c>
      <c r="AL33" s="8">
        <f t="shared" si="14"/>
        <v>6013138.3899999997</v>
      </c>
      <c r="AM33" s="9">
        <f t="shared" si="13"/>
        <v>285</v>
      </c>
      <c r="AN33" s="10">
        <f t="shared" si="13"/>
        <v>68549777.645999998</v>
      </c>
    </row>
    <row r="34" spans="1:40" s="11" customFormat="1" ht="15.75" x14ac:dyDescent="0.25">
      <c r="A34" s="34"/>
      <c r="B34" s="27" t="s">
        <v>84</v>
      </c>
      <c r="C34" s="28">
        <v>1.599</v>
      </c>
      <c r="D34" s="29">
        <v>280886</v>
      </c>
      <c r="E34" s="31">
        <v>0.15</v>
      </c>
      <c r="F34" s="29">
        <f t="shared" si="0"/>
        <v>306123.60710000002</v>
      </c>
      <c r="G34" s="7"/>
      <c r="H34" s="8">
        <f t="shared" si="1"/>
        <v>0</v>
      </c>
      <c r="I34" s="8">
        <v>32</v>
      </c>
      <c r="J34" s="8">
        <f t="shared" si="2"/>
        <v>9795955.4272000007</v>
      </c>
      <c r="K34" s="8"/>
      <c r="L34" s="8">
        <f t="shared" si="3"/>
        <v>0</v>
      </c>
      <c r="M34" s="7"/>
      <c r="N34" s="8">
        <f t="shared" si="4"/>
        <v>0</v>
      </c>
      <c r="O34" s="8"/>
      <c r="P34" s="8">
        <f t="shared" si="5"/>
        <v>0</v>
      </c>
      <c r="Q34" s="7">
        <v>1</v>
      </c>
      <c r="R34" s="8">
        <f t="shared" si="6"/>
        <v>306123.60710000002</v>
      </c>
      <c r="S34" s="8"/>
      <c r="T34" s="8">
        <f t="shared" si="7"/>
        <v>0</v>
      </c>
      <c r="U34" s="8"/>
      <c r="V34" s="8">
        <f t="shared" si="8"/>
        <v>0</v>
      </c>
      <c r="W34" s="8"/>
      <c r="X34" s="8">
        <f t="shared" si="9"/>
        <v>0</v>
      </c>
      <c r="Y34" s="8"/>
      <c r="Z34" s="8">
        <f t="shared" si="10"/>
        <v>0</v>
      </c>
      <c r="AA34" s="8"/>
      <c r="AB34" s="8">
        <f t="shared" si="11"/>
        <v>0</v>
      </c>
      <c r="AC34" s="8">
        <v>5</v>
      </c>
      <c r="AD34" s="8">
        <f t="shared" si="12"/>
        <v>1530618.0355000002</v>
      </c>
      <c r="AE34" s="8"/>
      <c r="AF34" s="8"/>
      <c r="AG34" s="8"/>
      <c r="AH34" s="8"/>
      <c r="AI34" s="8"/>
      <c r="AJ34" s="8"/>
      <c r="AK34" s="7">
        <v>12</v>
      </c>
      <c r="AL34" s="8">
        <f t="shared" si="14"/>
        <v>3673483.2852000003</v>
      </c>
      <c r="AM34" s="9">
        <f t="shared" si="13"/>
        <v>50</v>
      </c>
      <c r="AN34" s="10">
        <f t="shared" si="13"/>
        <v>15306180.355</v>
      </c>
    </row>
    <row r="35" spans="1:40" s="11" customFormat="1" ht="15.75" x14ac:dyDescent="0.25">
      <c r="A35" s="34"/>
      <c r="B35" s="27" t="s">
        <v>85</v>
      </c>
      <c r="C35" s="28">
        <v>1.599</v>
      </c>
      <c r="D35" s="29">
        <v>143251</v>
      </c>
      <c r="E35" s="31">
        <v>0.15</v>
      </c>
      <c r="F35" s="29">
        <f t="shared" si="0"/>
        <v>156122.10235</v>
      </c>
      <c r="G35" s="7">
        <v>63</v>
      </c>
      <c r="H35" s="8">
        <f t="shared" si="1"/>
        <v>9835692.4480499998</v>
      </c>
      <c r="I35" s="8">
        <v>170</v>
      </c>
      <c r="J35" s="8">
        <f t="shared" si="2"/>
        <v>26540757.399500001</v>
      </c>
      <c r="K35" s="8"/>
      <c r="L35" s="8">
        <f t="shared" si="3"/>
        <v>0</v>
      </c>
      <c r="M35" s="7"/>
      <c r="N35" s="8">
        <f t="shared" si="4"/>
        <v>0</v>
      </c>
      <c r="O35" s="8"/>
      <c r="P35" s="8">
        <f t="shared" si="5"/>
        <v>0</v>
      </c>
      <c r="Q35" s="13">
        <v>3</v>
      </c>
      <c r="R35" s="8">
        <f t="shared" si="6"/>
        <v>468366.30705</v>
      </c>
      <c r="S35" s="8"/>
      <c r="T35" s="8">
        <f t="shared" si="7"/>
        <v>0</v>
      </c>
      <c r="U35" s="8"/>
      <c r="V35" s="8">
        <f t="shared" si="8"/>
        <v>0</v>
      </c>
      <c r="W35" s="8"/>
      <c r="X35" s="8">
        <f t="shared" si="9"/>
        <v>0</v>
      </c>
      <c r="Y35" s="8"/>
      <c r="Z35" s="8">
        <f t="shared" si="10"/>
        <v>0</v>
      </c>
      <c r="AA35" s="8"/>
      <c r="AB35" s="8">
        <f t="shared" si="11"/>
        <v>0</v>
      </c>
      <c r="AC35" s="8">
        <v>68</v>
      </c>
      <c r="AD35" s="8">
        <f t="shared" si="12"/>
        <v>10616302.959799999</v>
      </c>
      <c r="AE35" s="8"/>
      <c r="AF35" s="8"/>
      <c r="AG35" s="8"/>
      <c r="AH35" s="8"/>
      <c r="AI35" s="8"/>
      <c r="AJ35" s="8"/>
      <c r="AK35" s="7">
        <v>15</v>
      </c>
      <c r="AL35" s="8">
        <f t="shared" si="14"/>
        <v>2341831.5352500002</v>
      </c>
      <c r="AM35" s="9">
        <f t="shared" si="13"/>
        <v>319</v>
      </c>
      <c r="AN35" s="10">
        <f t="shared" si="13"/>
        <v>49802950.64965</v>
      </c>
    </row>
    <row r="36" spans="1:40" s="11" customFormat="1" ht="15.75" x14ac:dyDescent="0.25">
      <c r="A36" s="34"/>
      <c r="B36" s="27" t="s">
        <v>86</v>
      </c>
      <c r="C36" s="28">
        <v>1.599</v>
      </c>
      <c r="D36" s="29">
        <v>196970</v>
      </c>
      <c r="E36" s="31">
        <v>0.15</v>
      </c>
      <c r="F36" s="29">
        <f t="shared" si="0"/>
        <v>214667.75450000001</v>
      </c>
      <c r="G36" s="7">
        <v>10</v>
      </c>
      <c r="H36" s="8">
        <f t="shared" si="1"/>
        <v>2146677.5449999999</v>
      </c>
      <c r="I36" s="8">
        <v>100</v>
      </c>
      <c r="J36" s="8">
        <f t="shared" si="2"/>
        <v>21466775.449999999</v>
      </c>
      <c r="K36" s="8"/>
      <c r="L36" s="8">
        <f t="shared" si="3"/>
        <v>0</v>
      </c>
      <c r="M36" s="7"/>
      <c r="N36" s="8">
        <f t="shared" si="4"/>
        <v>0</v>
      </c>
      <c r="O36" s="8"/>
      <c r="P36" s="8">
        <f t="shared" si="5"/>
        <v>0</v>
      </c>
      <c r="Q36" s="7">
        <v>3</v>
      </c>
      <c r="R36" s="8">
        <f t="shared" si="6"/>
        <v>644003.2635</v>
      </c>
      <c r="S36" s="8"/>
      <c r="T36" s="8">
        <f t="shared" si="7"/>
        <v>0</v>
      </c>
      <c r="U36" s="8"/>
      <c r="V36" s="8">
        <f t="shared" si="8"/>
        <v>0</v>
      </c>
      <c r="W36" s="8"/>
      <c r="X36" s="8">
        <f t="shared" si="9"/>
        <v>0</v>
      </c>
      <c r="Y36" s="8"/>
      <c r="Z36" s="8">
        <f t="shared" si="10"/>
        <v>0</v>
      </c>
      <c r="AA36" s="8"/>
      <c r="AB36" s="8">
        <f t="shared" si="11"/>
        <v>0</v>
      </c>
      <c r="AC36" s="8">
        <v>105</v>
      </c>
      <c r="AD36" s="8">
        <f t="shared" si="12"/>
        <v>22540114.2225</v>
      </c>
      <c r="AE36" s="8"/>
      <c r="AF36" s="8"/>
      <c r="AG36" s="8"/>
      <c r="AH36" s="8"/>
      <c r="AI36" s="8"/>
      <c r="AJ36" s="8"/>
      <c r="AK36" s="7">
        <v>70</v>
      </c>
      <c r="AL36" s="8">
        <f t="shared" si="14"/>
        <v>15026742.815000001</v>
      </c>
      <c r="AM36" s="9">
        <f t="shared" si="13"/>
        <v>288</v>
      </c>
      <c r="AN36" s="10">
        <f t="shared" si="13"/>
        <v>61824313.296000004</v>
      </c>
    </row>
    <row r="37" spans="1:40" s="11" customFormat="1" ht="15.75" x14ac:dyDescent="0.25">
      <c r="A37" s="34"/>
      <c r="B37" s="27" t="s">
        <v>87</v>
      </c>
      <c r="C37" s="28">
        <v>1.599</v>
      </c>
      <c r="D37" s="29">
        <v>250689</v>
      </c>
      <c r="E37" s="31">
        <v>0.15</v>
      </c>
      <c r="F37" s="29">
        <f t="shared" si="0"/>
        <v>273213.40665000002</v>
      </c>
      <c r="G37" s="7">
        <v>2</v>
      </c>
      <c r="H37" s="8">
        <f t="shared" si="1"/>
        <v>546426.81330000004</v>
      </c>
      <c r="I37" s="8">
        <v>13</v>
      </c>
      <c r="J37" s="8">
        <f t="shared" si="2"/>
        <v>3551774.2864500005</v>
      </c>
      <c r="K37" s="8"/>
      <c r="L37" s="8">
        <f t="shared" si="3"/>
        <v>0</v>
      </c>
      <c r="M37" s="7"/>
      <c r="N37" s="8">
        <f t="shared" si="4"/>
        <v>0</v>
      </c>
      <c r="O37" s="8"/>
      <c r="P37" s="8">
        <f t="shared" si="5"/>
        <v>0</v>
      </c>
      <c r="Q37" s="7">
        <v>3</v>
      </c>
      <c r="R37" s="8">
        <f t="shared" si="6"/>
        <v>819640.21995000006</v>
      </c>
      <c r="S37" s="8"/>
      <c r="T37" s="8">
        <f t="shared" si="7"/>
        <v>0</v>
      </c>
      <c r="U37" s="8"/>
      <c r="V37" s="8">
        <f t="shared" si="8"/>
        <v>0</v>
      </c>
      <c r="W37" s="8"/>
      <c r="X37" s="8">
        <f t="shared" si="9"/>
        <v>0</v>
      </c>
      <c r="Y37" s="8"/>
      <c r="Z37" s="8">
        <f t="shared" si="10"/>
        <v>0</v>
      </c>
      <c r="AA37" s="8"/>
      <c r="AB37" s="8">
        <f t="shared" si="11"/>
        <v>0</v>
      </c>
      <c r="AC37" s="8">
        <v>26</v>
      </c>
      <c r="AD37" s="8">
        <f t="shared" si="12"/>
        <v>7103548.572900001</v>
      </c>
      <c r="AE37" s="8"/>
      <c r="AF37" s="8"/>
      <c r="AG37" s="8"/>
      <c r="AH37" s="8"/>
      <c r="AI37" s="8"/>
      <c r="AJ37" s="8"/>
      <c r="AK37" s="7">
        <v>15</v>
      </c>
      <c r="AL37" s="8">
        <f t="shared" si="14"/>
        <v>4098201.0997500001</v>
      </c>
      <c r="AM37" s="9">
        <f t="shared" si="13"/>
        <v>59</v>
      </c>
      <c r="AN37" s="10">
        <f t="shared" si="13"/>
        <v>16119590.992350001</v>
      </c>
    </row>
    <row r="38" spans="1:40" s="11" customFormat="1" ht="47.25" x14ac:dyDescent="0.25">
      <c r="A38" s="34"/>
      <c r="B38" s="27" t="s">
        <v>88</v>
      </c>
      <c r="C38" s="28">
        <v>1.599</v>
      </c>
      <c r="D38" s="29">
        <v>130093</v>
      </c>
      <c r="E38" s="31">
        <v>0.3</v>
      </c>
      <c r="F38" s="29">
        <f t="shared" si="0"/>
        <v>153470.7121</v>
      </c>
      <c r="G38" s="7">
        <v>100</v>
      </c>
      <c r="H38" s="8">
        <f t="shared" si="1"/>
        <v>15347071.210000001</v>
      </c>
      <c r="I38" s="8"/>
      <c r="J38" s="8">
        <f t="shared" si="2"/>
        <v>0</v>
      </c>
      <c r="K38" s="8"/>
      <c r="L38" s="8">
        <f t="shared" si="3"/>
        <v>0</v>
      </c>
      <c r="M38" s="7"/>
      <c r="N38" s="8">
        <f t="shared" si="4"/>
        <v>0</v>
      </c>
      <c r="O38" s="8"/>
      <c r="P38" s="8">
        <f t="shared" si="5"/>
        <v>0</v>
      </c>
      <c r="Q38" s="7">
        <v>80</v>
      </c>
      <c r="R38" s="8">
        <f t="shared" si="6"/>
        <v>12277656.968</v>
      </c>
      <c r="S38" s="8"/>
      <c r="T38" s="8">
        <f t="shared" si="7"/>
        <v>0</v>
      </c>
      <c r="U38" s="8"/>
      <c r="V38" s="8">
        <f t="shared" si="8"/>
        <v>0</v>
      </c>
      <c r="W38" s="8"/>
      <c r="X38" s="8">
        <f t="shared" si="9"/>
        <v>0</v>
      </c>
      <c r="Y38" s="8"/>
      <c r="Z38" s="8">
        <f t="shared" si="10"/>
        <v>0</v>
      </c>
      <c r="AA38" s="8"/>
      <c r="AB38" s="8">
        <f t="shared" si="11"/>
        <v>0</v>
      </c>
      <c r="AC38" s="8">
        <v>1</v>
      </c>
      <c r="AD38" s="8">
        <f t="shared" si="12"/>
        <v>153470.7121</v>
      </c>
      <c r="AE38" s="8"/>
      <c r="AF38" s="8"/>
      <c r="AG38" s="8"/>
      <c r="AH38" s="8"/>
      <c r="AI38" s="8"/>
      <c r="AJ38" s="8"/>
      <c r="AK38" s="7"/>
      <c r="AL38" s="8"/>
      <c r="AM38" s="9">
        <f t="shared" si="13"/>
        <v>181</v>
      </c>
      <c r="AN38" s="10">
        <f t="shared" si="13"/>
        <v>27778198.890100002</v>
      </c>
    </row>
    <row r="39" spans="1:40" s="11" customFormat="1" ht="47.25" x14ac:dyDescent="0.25">
      <c r="A39" s="34"/>
      <c r="B39" s="27" t="s">
        <v>89</v>
      </c>
      <c r="C39" s="28">
        <v>1.599</v>
      </c>
      <c r="D39" s="29">
        <v>243443</v>
      </c>
      <c r="E39" s="31">
        <v>0.15</v>
      </c>
      <c r="F39" s="29">
        <f t="shared" si="0"/>
        <v>265316.35355</v>
      </c>
      <c r="G39" s="7"/>
      <c r="H39" s="8">
        <f t="shared" si="1"/>
        <v>0</v>
      </c>
      <c r="I39" s="8"/>
      <c r="J39" s="8">
        <f t="shared" si="2"/>
        <v>0</v>
      </c>
      <c r="K39" s="8"/>
      <c r="L39" s="8">
        <f t="shared" si="3"/>
        <v>0</v>
      </c>
      <c r="M39" s="7"/>
      <c r="N39" s="8">
        <f t="shared" si="4"/>
        <v>0</v>
      </c>
      <c r="O39" s="8"/>
      <c r="P39" s="8">
        <f t="shared" si="5"/>
        <v>0</v>
      </c>
      <c r="Q39" s="7">
        <v>5</v>
      </c>
      <c r="R39" s="8">
        <f t="shared" si="6"/>
        <v>1326581.7677500001</v>
      </c>
      <c r="S39" s="8"/>
      <c r="T39" s="8">
        <f t="shared" si="7"/>
        <v>0</v>
      </c>
      <c r="U39" s="8"/>
      <c r="V39" s="8">
        <f t="shared" si="8"/>
        <v>0</v>
      </c>
      <c r="W39" s="8"/>
      <c r="X39" s="8">
        <f t="shared" si="9"/>
        <v>0</v>
      </c>
      <c r="Y39" s="8"/>
      <c r="Z39" s="8">
        <f t="shared" si="10"/>
        <v>0</v>
      </c>
      <c r="AA39" s="8"/>
      <c r="AB39" s="8">
        <f t="shared" si="11"/>
        <v>0</v>
      </c>
      <c r="AC39" s="8"/>
      <c r="AD39" s="8">
        <f t="shared" si="12"/>
        <v>0</v>
      </c>
      <c r="AE39" s="8"/>
      <c r="AF39" s="8"/>
      <c r="AG39" s="8"/>
      <c r="AH39" s="8"/>
      <c r="AI39" s="8"/>
      <c r="AJ39" s="8"/>
      <c r="AK39" s="7"/>
      <c r="AL39" s="8"/>
      <c r="AM39" s="9">
        <f t="shared" si="13"/>
        <v>5</v>
      </c>
      <c r="AN39" s="10">
        <f t="shared" si="13"/>
        <v>1326581.7677500001</v>
      </c>
    </row>
    <row r="40" spans="1:40" s="11" customFormat="1" ht="47.25" x14ac:dyDescent="0.25">
      <c r="A40" s="34"/>
      <c r="B40" s="27" t="s">
        <v>90</v>
      </c>
      <c r="C40" s="28">
        <v>1.599</v>
      </c>
      <c r="D40" s="29">
        <v>215878</v>
      </c>
      <c r="E40" s="30">
        <v>0.3</v>
      </c>
      <c r="F40" s="29">
        <f t="shared" si="0"/>
        <v>254671.27659999998</v>
      </c>
      <c r="G40" s="7">
        <v>207</v>
      </c>
      <c r="H40" s="8">
        <f t="shared" si="1"/>
        <v>52716954.256199993</v>
      </c>
      <c r="I40" s="8"/>
      <c r="J40" s="8">
        <f t="shared" si="2"/>
        <v>0</v>
      </c>
      <c r="K40" s="8"/>
      <c r="L40" s="8">
        <f t="shared" si="3"/>
        <v>0</v>
      </c>
      <c r="M40" s="7"/>
      <c r="N40" s="8">
        <f t="shared" si="4"/>
        <v>0</v>
      </c>
      <c r="O40" s="8"/>
      <c r="P40" s="8">
        <f t="shared" si="5"/>
        <v>0</v>
      </c>
      <c r="Q40" s="7">
        <v>280</v>
      </c>
      <c r="R40" s="8">
        <f t="shared" si="6"/>
        <v>71307957.447999999</v>
      </c>
      <c r="S40" s="8"/>
      <c r="T40" s="8">
        <f t="shared" si="7"/>
        <v>0</v>
      </c>
      <c r="U40" s="8"/>
      <c r="V40" s="8">
        <f t="shared" si="8"/>
        <v>0</v>
      </c>
      <c r="W40" s="8"/>
      <c r="X40" s="8">
        <f t="shared" si="9"/>
        <v>0</v>
      </c>
      <c r="Y40" s="8"/>
      <c r="Z40" s="8">
        <f t="shared" si="10"/>
        <v>0</v>
      </c>
      <c r="AA40" s="8"/>
      <c r="AB40" s="8">
        <f t="shared" si="11"/>
        <v>0</v>
      </c>
      <c r="AC40" s="8">
        <v>1</v>
      </c>
      <c r="AD40" s="8">
        <f t="shared" si="12"/>
        <v>254671.27659999998</v>
      </c>
      <c r="AE40" s="8"/>
      <c r="AF40" s="8"/>
      <c r="AG40" s="8"/>
      <c r="AH40" s="8"/>
      <c r="AI40" s="8"/>
      <c r="AJ40" s="8"/>
      <c r="AK40" s="7"/>
      <c r="AL40" s="8"/>
      <c r="AM40" s="9">
        <f t="shared" si="13"/>
        <v>488</v>
      </c>
      <c r="AN40" s="10">
        <f t="shared" si="13"/>
        <v>124279582.9808</v>
      </c>
    </row>
    <row r="41" spans="1:40" s="11" customFormat="1" ht="15.75" x14ac:dyDescent="0.25">
      <c r="A41" s="34"/>
      <c r="B41" s="27" t="s">
        <v>91</v>
      </c>
      <c r="C41" s="28">
        <v>1.599</v>
      </c>
      <c r="D41" s="29">
        <v>319910</v>
      </c>
      <c r="E41" s="31">
        <v>0.45</v>
      </c>
      <c r="F41" s="29">
        <f t="shared" si="0"/>
        <v>406141.74050000007</v>
      </c>
      <c r="G41" s="7"/>
      <c r="H41" s="8">
        <f t="shared" si="1"/>
        <v>0</v>
      </c>
      <c r="I41" s="8"/>
      <c r="J41" s="8">
        <f t="shared" si="2"/>
        <v>0</v>
      </c>
      <c r="K41" s="8"/>
      <c r="L41" s="8">
        <f t="shared" si="3"/>
        <v>0</v>
      </c>
      <c r="M41" s="7"/>
      <c r="N41" s="8">
        <f t="shared" si="4"/>
        <v>0</v>
      </c>
      <c r="O41" s="8"/>
      <c r="P41" s="8">
        <f t="shared" si="5"/>
        <v>0</v>
      </c>
      <c r="Q41" s="7">
        <v>100</v>
      </c>
      <c r="R41" s="8">
        <f t="shared" si="6"/>
        <v>40614174.050000004</v>
      </c>
      <c r="S41" s="8"/>
      <c r="T41" s="8">
        <f t="shared" si="7"/>
        <v>0</v>
      </c>
      <c r="U41" s="8"/>
      <c r="V41" s="8">
        <f t="shared" si="8"/>
        <v>0</v>
      </c>
      <c r="W41" s="8"/>
      <c r="X41" s="8">
        <f t="shared" si="9"/>
        <v>0</v>
      </c>
      <c r="Y41" s="8"/>
      <c r="Z41" s="8">
        <f t="shared" si="10"/>
        <v>0</v>
      </c>
      <c r="AA41" s="8"/>
      <c r="AB41" s="8">
        <f t="shared" si="11"/>
        <v>0</v>
      </c>
      <c r="AC41" s="8"/>
      <c r="AD41" s="8">
        <f t="shared" si="12"/>
        <v>0</v>
      </c>
      <c r="AE41" s="8"/>
      <c r="AF41" s="8"/>
      <c r="AG41" s="8"/>
      <c r="AH41" s="8"/>
      <c r="AI41" s="8"/>
      <c r="AJ41" s="8"/>
      <c r="AK41" s="7"/>
      <c r="AL41" s="8"/>
      <c r="AM41" s="9">
        <f t="shared" si="13"/>
        <v>100</v>
      </c>
      <c r="AN41" s="10">
        <f t="shared" si="13"/>
        <v>40614174.050000004</v>
      </c>
    </row>
    <row r="42" spans="1:40" s="11" customFormat="1" ht="15.75" x14ac:dyDescent="0.25">
      <c r="A42" s="38" t="s">
        <v>92</v>
      </c>
      <c r="B42" s="27" t="s">
        <v>93</v>
      </c>
      <c r="C42" s="28">
        <v>1.599</v>
      </c>
      <c r="D42" s="29">
        <v>134091</v>
      </c>
      <c r="E42" s="30">
        <v>0.15</v>
      </c>
      <c r="F42" s="29">
        <f t="shared" si="0"/>
        <v>146139.07634999999</v>
      </c>
      <c r="G42" s="7">
        <v>10</v>
      </c>
      <c r="H42" s="8">
        <f t="shared" si="1"/>
        <v>1461390.7634999999</v>
      </c>
      <c r="I42" s="8"/>
      <c r="J42" s="8">
        <f t="shared" si="2"/>
        <v>0</v>
      </c>
      <c r="K42" s="8"/>
      <c r="L42" s="8">
        <f t="shared" si="3"/>
        <v>0</v>
      </c>
      <c r="M42" s="7"/>
      <c r="N42" s="8">
        <f t="shared" si="4"/>
        <v>0</v>
      </c>
      <c r="O42" s="8"/>
      <c r="P42" s="8">
        <f t="shared" si="5"/>
        <v>0</v>
      </c>
      <c r="Q42" s="7"/>
      <c r="R42" s="8">
        <f t="shared" si="6"/>
        <v>0</v>
      </c>
      <c r="S42" s="8"/>
      <c r="T42" s="8">
        <f t="shared" si="7"/>
        <v>0</v>
      </c>
      <c r="U42" s="8"/>
      <c r="V42" s="8">
        <f t="shared" si="8"/>
        <v>0</v>
      </c>
      <c r="W42" s="8"/>
      <c r="X42" s="8">
        <f t="shared" si="9"/>
        <v>0</v>
      </c>
      <c r="Y42" s="8"/>
      <c r="Z42" s="8">
        <f t="shared" si="10"/>
        <v>0</v>
      </c>
      <c r="AA42" s="8"/>
      <c r="AB42" s="8">
        <f t="shared" si="11"/>
        <v>0</v>
      </c>
      <c r="AC42" s="8"/>
      <c r="AD42" s="8">
        <f t="shared" si="12"/>
        <v>0</v>
      </c>
      <c r="AE42" s="8"/>
      <c r="AF42" s="8"/>
      <c r="AG42" s="8"/>
      <c r="AH42" s="8"/>
      <c r="AI42" s="8"/>
      <c r="AJ42" s="8"/>
      <c r="AK42" s="7"/>
      <c r="AL42" s="8"/>
      <c r="AM42" s="9">
        <f t="shared" si="13"/>
        <v>10</v>
      </c>
      <c r="AN42" s="10">
        <f t="shared" si="13"/>
        <v>1461390.7634999999</v>
      </c>
    </row>
    <row r="43" spans="1:40" s="11" customFormat="1" ht="15.75" x14ac:dyDescent="0.25">
      <c r="A43" s="39"/>
      <c r="B43" s="27" t="s">
        <v>94</v>
      </c>
      <c r="C43" s="28">
        <v>1.599</v>
      </c>
      <c r="D43" s="29">
        <v>234462</v>
      </c>
      <c r="E43" s="30">
        <v>0.15</v>
      </c>
      <c r="F43" s="29">
        <f t="shared" si="0"/>
        <v>255528.41070000001</v>
      </c>
      <c r="G43" s="7">
        <v>4</v>
      </c>
      <c r="H43" s="8">
        <f t="shared" si="1"/>
        <v>1022113.6428</v>
      </c>
      <c r="I43" s="8"/>
      <c r="J43" s="8">
        <f t="shared" si="2"/>
        <v>0</v>
      </c>
      <c r="K43" s="8"/>
      <c r="L43" s="8">
        <f t="shared" si="3"/>
        <v>0</v>
      </c>
      <c r="M43" s="7"/>
      <c r="N43" s="8">
        <f t="shared" si="4"/>
        <v>0</v>
      </c>
      <c r="O43" s="8"/>
      <c r="P43" s="8">
        <f t="shared" si="5"/>
        <v>0</v>
      </c>
      <c r="Q43" s="7"/>
      <c r="R43" s="8">
        <f t="shared" si="6"/>
        <v>0</v>
      </c>
      <c r="S43" s="8"/>
      <c r="T43" s="8">
        <f t="shared" si="7"/>
        <v>0</v>
      </c>
      <c r="U43" s="8"/>
      <c r="V43" s="8">
        <f t="shared" si="8"/>
        <v>0</v>
      </c>
      <c r="W43" s="8"/>
      <c r="X43" s="8">
        <f t="shared" si="9"/>
        <v>0</v>
      </c>
      <c r="Y43" s="8"/>
      <c r="Z43" s="8">
        <f t="shared" si="10"/>
        <v>0</v>
      </c>
      <c r="AA43" s="8"/>
      <c r="AB43" s="8">
        <f t="shared" si="11"/>
        <v>0</v>
      </c>
      <c r="AC43" s="8"/>
      <c r="AD43" s="8">
        <f t="shared" si="12"/>
        <v>0</v>
      </c>
      <c r="AE43" s="8"/>
      <c r="AF43" s="8"/>
      <c r="AG43" s="8"/>
      <c r="AH43" s="8"/>
      <c r="AI43" s="8"/>
      <c r="AJ43" s="8"/>
      <c r="AK43" s="7"/>
      <c r="AL43" s="8"/>
      <c r="AM43" s="9">
        <f t="shared" si="13"/>
        <v>4</v>
      </c>
      <c r="AN43" s="10">
        <f t="shared" si="13"/>
        <v>1022113.6428</v>
      </c>
    </row>
    <row r="44" spans="1:40" s="11" customFormat="1" ht="15.75" customHeight="1" x14ac:dyDescent="0.25">
      <c r="A44" s="34" t="s">
        <v>95</v>
      </c>
      <c r="B44" s="27" t="s">
        <v>96</v>
      </c>
      <c r="C44" s="28">
        <v>1.599</v>
      </c>
      <c r="D44" s="29">
        <v>129281</v>
      </c>
      <c r="E44" s="30">
        <v>0.15</v>
      </c>
      <c r="F44" s="29">
        <f t="shared" si="0"/>
        <v>140896.89785000001</v>
      </c>
      <c r="G44" s="7">
        <v>80</v>
      </c>
      <c r="H44" s="8">
        <f t="shared" si="1"/>
        <v>11271751.828000002</v>
      </c>
      <c r="I44" s="8">
        <v>458</v>
      </c>
      <c r="J44" s="8">
        <f t="shared" si="2"/>
        <v>64530779.215300001</v>
      </c>
      <c r="K44" s="8">
        <v>30</v>
      </c>
      <c r="L44" s="8">
        <f t="shared" si="3"/>
        <v>4226906.9355000006</v>
      </c>
      <c r="M44" s="7"/>
      <c r="N44" s="8">
        <f t="shared" si="4"/>
        <v>0</v>
      </c>
      <c r="O44" s="8"/>
      <c r="P44" s="8">
        <f t="shared" si="5"/>
        <v>0</v>
      </c>
      <c r="Q44" s="7"/>
      <c r="R44" s="8">
        <f t="shared" si="6"/>
        <v>0</v>
      </c>
      <c r="S44" s="8"/>
      <c r="T44" s="8">
        <f t="shared" si="7"/>
        <v>0</v>
      </c>
      <c r="U44" s="8"/>
      <c r="V44" s="8">
        <f t="shared" si="8"/>
        <v>0</v>
      </c>
      <c r="W44" s="8"/>
      <c r="X44" s="8">
        <f t="shared" si="9"/>
        <v>0</v>
      </c>
      <c r="Y44" s="8"/>
      <c r="Z44" s="8">
        <f t="shared" si="10"/>
        <v>0</v>
      </c>
      <c r="AA44" s="8"/>
      <c r="AB44" s="8">
        <f t="shared" si="11"/>
        <v>0</v>
      </c>
      <c r="AC44" s="8">
        <v>160</v>
      </c>
      <c r="AD44" s="8">
        <f t="shared" si="12"/>
        <v>22543503.656000003</v>
      </c>
      <c r="AE44" s="8"/>
      <c r="AF44" s="8"/>
      <c r="AG44" s="8"/>
      <c r="AH44" s="8"/>
      <c r="AI44" s="8"/>
      <c r="AJ44" s="8"/>
      <c r="AK44" s="7"/>
      <c r="AL44" s="8"/>
      <c r="AM44" s="9">
        <f t="shared" si="13"/>
        <v>728</v>
      </c>
      <c r="AN44" s="10">
        <f t="shared" si="13"/>
        <v>102572941.6348</v>
      </c>
    </row>
    <row r="45" spans="1:40" s="11" customFormat="1" ht="15.75" x14ac:dyDescent="0.25">
      <c r="A45" s="34"/>
      <c r="B45" s="27" t="s">
        <v>97</v>
      </c>
      <c r="C45" s="28">
        <v>1.599</v>
      </c>
      <c r="D45" s="29">
        <v>192560</v>
      </c>
      <c r="E45" s="30">
        <v>0.15</v>
      </c>
      <c r="F45" s="29">
        <f t="shared" si="0"/>
        <v>209861.516</v>
      </c>
      <c r="G45" s="7"/>
      <c r="H45" s="8">
        <f t="shared" si="1"/>
        <v>0</v>
      </c>
      <c r="I45" s="8"/>
      <c r="J45" s="8">
        <f t="shared" si="2"/>
        <v>0</v>
      </c>
      <c r="K45" s="8"/>
      <c r="L45" s="8">
        <f t="shared" si="3"/>
        <v>0</v>
      </c>
      <c r="M45" s="7"/>
      <c r="N45" s="8">
        <f t="shared" si="4"/>
        <v>0</v>
      </c>
      <c r="O45" s="8"/>
      <c r="P45" s="8">
        <f t="shared" si="5"/>
        <v>0</v>
      </c>
      <c r="Q45" s="7"/>
      <c r="R45" s="8">
        <f t="shared" si="6"/>
        <v>0</v>
      </c>
      <c r="S45" s="8"/>
      <c r="T45" s="8">
        <f t="shared" si="7"/>
        <v>0</v>
      </c>
      <c r="U45" s="8"/>
      <c r="V45" s="8">
        <f t="shared" si="8"/>
        <v>0</v>
      </c>
      <c r="W45" s="8"/>
      <c r="X45" s="8">
        <f t="shared" si="9"/>
        <v>0</v>
      </c>
      <c r="Y45" s="8"/>
      <c r="Z45" s="8">
        <f t="shared" si="10"/>
        <v>0</v>
      </c>
      <c r="AA45" s="8"/>
      <c r="AB45" s="8">
        <f t="shared" si="11"/>
        <v>0</v>
      </c>
      <c r="AC45" s="8"/>
      <c r="AD45" s="8">
        <f t="shared" si="12"/>
        <v>0</v>
      </c>
      <c r="AE45" s="8"/>
      <c r="AF45" s="8"/>
      <c r="AG45" s="8"/>
      <c r="AH45" s="8"/>
      <c r="AI45" s="8"/>
      <c r="AJ45" s="8"/>
      <c r="AK45" s="7"/>
      <c r="AL45" s="8"/>
      <c r="AM45" s="9">
        <f t="shared" si="13"/>
        <v>0</v>
      </c>
      <c r="AN45" s="10">
        <f t="shared" si="13"/>
        <v>0</v>
      </c>
    </row>
    <row r="46" spans="1:40" s="11" customFormat="1" ht="15.75" x14ac:dyDescent="0.25">
      <c r="A46" s="34"/>
      <c r="B46" s="27" t="s">
        <v>98</v>
      </c>
      <c r="C46" s="28">
        <v>1.599</v>
      </c>
      <c r="D46" s="29">
        <v>251413</v>
      </c>
      <c r="E46" s="30">
        <v>0.3</v>
      </c>
      <c r="F46" s="29">
        <f t="shared" si="0"/>
        <v>296591.91609999997</v>
      </c>
      <c r="G46" s="7"/>
      <c r="H46" s="8">
        <f t="shared" si="1"/>
        <v>0</v>
      </c>
      <c r="I46" s="8">
        <v>46</v>
      </c>
      <c r="J46" s="8">
        <f t="shared" si="2"/>
        <v>13643228.1406</v>
      </c>
      <c r="K46" s="8"/>
      <c r="L46" s="8">
        <f t="shared" si="3"/>
        <v>0</v>
      </c>
      <c r="M46" s="7"/>
      <c r="N46" s="8">
        <f t="shared" si="4"/>
        <v>0</v>
      </c>
      <c r="O46" s="8"/>
      <c r="P46" s="8">
        <f t="shared" si="5"/>
        <v>0</v>
      </c>
      <c r="Q46" s="7"/>
      <c r="R46" s="8">
        <f t="shared" si="6"/>
        <v>0</v>
      </c>
      <c r="S46" s="8"/>
      <c r="T46" s="8">
        <f t="shared" si="7"/>
        <v>0</v>
      </c>
      <c r="U46" s="8"/>
      <c r="V46" s="8">
        <f t="shared" si="8"/>
        <v>0</v>
      </c>
      <c r="W46" s="8"/>
      <c r="X46" s="8">
        <f t="shared" si="9"/>
        <v>0</v>
      </c>
      <c r="Y46" s="8"/>
      <c r="Z46" s="8">
        <f t="shared" si="10"/>
        <v>0</v>
      </c>
      <c r="AA46" s="8"/>
      <c r="AB46" s="8">
        <f t="shared" si="11"/>
        <v>0</v>
      </c>
      <c r="AC46" s="8"/>
      <c r="AD46" s="8">
        <f t="shared" si="12"/>
        <v>0</v>
      </c>
      <c r="AE46" s="8"/>
      <c r="AF46" s="8">
        <f>AE46*F46</f>
        <v>0</v>
      </c>
      <c r="AG46" s="8"/>
      <c r="AH46" s="8"/>
      <c r="AI46" s="8"/>
      <c r="AJ46" s="8"/>
      <c r="AK46" s="7"/>
      <c r="AL46" s="8"/>
      <c r="AM46" s="9">
        <f t="shared" si="13"/>
        <v>46</v>
      </c>
      <c r="AN46" s="10">
        <f t="shared" si="13"/>
        <v>13643228.1406</v>
      </c>
    </row>
    <row r="47" spans="1:40" s="11" customFormat="1" ht="15.75" x14ac:dyDescent="0.25">
      <c r="A47" s="34"/>
      <c r="B47" s="27" t="s">
        <v>99</v>
      </c>
      <c r="C47" s="28">
        <v>1.599</v>
      </c>
      <c r="D47" s="29">
        <v>135093</v>
      </c>
      <c r="E47" s="31">
        <v>0.3</v>
      </c>
      <c r="F47" s="29">
        <f t="shared" si="0"/>
        <v>159369.2121</v>
      </c>
      <c r="G47" s="7">
        <v>60</v>
      </c>
      <c r="H47" s="8">
        <f t="shared" si="1"/>
        <v>9562152.7259999998</v>
      </c>
      <c r="I47" s="8">
        <v>92</v>
      </c>
      <c r="J47" s="8">
        <f t="shared" si="2"/>
        <v>14661967.5132</v>
      </c>
      <c r="K47" s="8"/>
      <c r="L47" s="8">
        <f t="shared" si="3"/>
        <v>0</v>
      </c>
      <c r="M47" s="7"/>
      <c r="N47" s="8">
        <f t="shared" si="4"/>
        <v>0</v>
      </c>
      <c r="O47" s="8"/>
      <c r="P47" s="8">
        <f t="shared" si="5"/>
        <v>0</v>
      </c>
      <c r="Q47" s="7"/>
      <c r="R47" s="8">
        <f t="shared" si="6"/>
        <v>0</v>
      </c>
      <c r="S47" s="8"/>
      <c r="T47" s="8">
        <f t="shared" si="7"/>
        <v>0</v>
      </c>
      <c r="U47" s="8"/>
      <c r="V47" s="8">
        <f t="shared" si="8"/>
        <v>0</v>
      </c>
      <c r="W47" s="8"/>
      <c r="X47" s="8">
        <f t="shared" si="9"/>
        <v>0</v>
      </c>
      <c r="Y47" s="8"/>
      <c r="Z47" s="8">
        <f t="shared" si="10"/>
        <v>0</v>
      </c>
      <c r="AA47" s="8"/>
      <c r="AB47" s="8">
        <f t="shared" si="11"/>
        <v>0</v>
      </c>
      <c r="AC47" s="8">
        <v>48</v>
      </c>
      <c r="AD47" s="8">
        <f t="shared" si="12"/>
        <v>7649722.1808000002</v>
      </c>
      <c r="AE47" s="8">
        <v>5</v>
      </c>
      <c r="AF47" s="8">
        <f>AE47*F47</f>
        <v>796846.06050000002</v>
      </c>
      <c r="AG47" s="8"/>
      <c r="AH47" s="8"/>
      <c r="AI47" s="8"/>
      <c r="AJ47" s="8"/>
      <c r="AK47" s="7"/>
      <c r="AL47" s="8"/>
      <c r="AM47" s="9">
        <f t="shared" si="13"/>
        <v>205</v>
      </c>
      <c r="AN47" s="10">
        <f t="shared" si="13"/>
        <v>32670688.480500001</v>
      </c>
    </row>
    <row r="48" spans="1:40" s="11" customFormat="1" ht="15.75" x14ac:dyDescent="0.25">
      <c r="A48" s="34"/>
      <c r="B48" s="27" t="s">
        <v>100</v>
      </c>
      <c r="C48" s="28">
        <v>1.599</v>
      </c>
      <c r="D48" s="29">
        <v>321343</v>
      </c>
      <c r="E48" s="30">
        <v>0.15</v>
      </c>
      <c r="F48" s="29">
        <f t="shared" si="0"/>
        <v>350215.66855</v>
      </c>
      <c r="G48" s="7">
        <v>1</v>
      </c>
      <c r="H48" s="8">
        <f t="shared" si="1"/>
        <v>350215.66855</v>
      </c>
      <c r="I48" s="8"/>
      <c r="J48" s="8">
        <f t="shared" si="2"/>
        <v>0</v>
      </c>
      <c r="K48" s="8"/>
      <c r="L48" s="8">
        <f t="shared" si="3"/>
        <v>0</v>
      </c>
      <c r="M48" s="7"/>
      <c r="N48" s="8">
        <f t="shared" si="4"/>
        <v>0</v>
      </c>
      <c r="O48" s="8"/>
      <c r="P48" s="8">
        <f t="shared" si="5"/>
        <v>0</v>
      </c>
      <c r="Q48" s="7"/>
      <c r="R48" s="8">
        <f t="shared" si="6"/>
        <v>0</v>
      </c>
      <c r="S48" s="8"/>
      <c r="T48" s="8">
        <f t="shared" si="7"/>
        <v>0</v>
      </c>
      <c r="U48" s="8"/>
      <c r="V48" s="8">
        <f t="shared" si="8"/>
        <v>0</v>
      </c>
      <c r="W48" s="8"/>
      <c r="X48" s="8">
        <f t="shared" si="9"/>
        <v>0</v>
      </c>
      <c r="Y48" s="8"/>
      <c r="Z48" s="8">
        <f t="shared" si="10"/>
        <v>0</v>
      </c>
      <c r="AA48" s="8"/>
      <c r="AB48" s="8">
        <f t="shared" si="11"/>
        <v>0</v>
      </c>
      <c r="AC48" s="8"/>
      <c r="AD48" s="8">
        <f t="shared" si="12"/>
        <v>0</v>
      </c>
      <c r="AE48" s="8"/>
      <c r="AF48" s="8"/>
      <c r="AG48" s="8"/>
      <c r="AH48" s="8"/>
      <c r="AI48" s="8"/>
      <c r="AJ48" s="8"/>
      <c r="AK48" s="7"/>
      <c r="AL48" s="8"/>
      <c r="AM48" s="9">
        <f t="shared" si="13"/>
        <v>1</v>
      </c>
      <c r="AN48" s="10">
        <f t="shared" si="13"/>
        <v>350215.66855</v>
      </c>
    </row>
    <row r="49" spans="1:40" s="11" customFormat="1" ht="15.75" x14ac:dyDescent="0.25">
      <c r="A49" s="34" t="s">
        <v>101</v>
      </c>
      <c r="B49" s="27" t="s">
        <v>102</v>
      </c>
      <c r="C49" s="28">
        <v>1.599</v>
      </c>
      <c r="D49" s="29">
        <v>87512</v>
      </c>
      <c r="E49" s="30">
        <v>0.3</v>
      </c>
      <c r="F49" s="29">
        <f t="shared" si="0"/>
        <v>103237.90639999999</v>
      </c>
      <c r="G49" s="7">
        <v>40</v>
      </c>
      <c r="H49" s="8">
        <f t="shared" si="1"/>
        <v>4129516.2559999996</v>
      </c>
      <c r="I49" s="8"/>
      <c r="J49" s="8">
        <f t="shared" si="2"/>
        <v>0</v>
      </c>
      <c r="K49" s="8">
        <v>40</v>
      </c>
      <c r="L49" s="8">
        <f t="shared" si="3"/>
        <v>4129516.2559999996</v>
      </c>
      <c r="M49" s="7"/>
      <c r="N49" s="8">
        <f t="shared" si="4"/>
        <v>0</v>
      </c>
      <c r="O49" s="8"/>
      <c r="P49" s="8">
        <f t="shared" si="5"/>
        <v>0</v>
      </c>
      <c r="Q49" s="7"/>
      <c r="R49" s="8">
        <f t="shared" si="6"/>
        <v>0</v>
      </c>
      <c r="S49" s="8"/>
      <c r="T49" s="8">
        <f t="shared" si="7"/>
        <v>0</v>
      </c>
      <c r="U49" s="8"/>
      <c r="V49" s="8">
        <f t="shared" si="8"/>
        <v>0</v>
      </c>
      <c r="W49" s="8"/>
      <c r="X49" s="8">
        <f t="shared" si="9"/>
        <v>0</v>
      </c>
      <c r="Y49" s="8"/>
      <c r="Z49" s="8">
        <f t="shared" si="10"/>
        <v>0</v>
      </c>
      <c r="AA49" s="8">
        <v>60</v>
      </c>
      <c r="AB49" s="8">
        <f t="shared" si="11"/>
        <v>6194274.3839999996</v>
      </c>
      <c r="AC49" s="8">
        <v>46</v>
      </c>
      <c r="AD49" s="8">
        <f t="shared" si="12"/>
        <v>4748943.6943999995</v>
      </c>
      <c r="AE49" s="8"/>
      <c r="AF49" s="8"/>
      <c r="AG49" s="8"/>
      <c r="AH49" s="8"/>
      <c r="AI49" s="8"/>
      <c r="AJ49" s="8"/>
      <c r="AK49" s="7"/>
      <c r="AL49" s="8"/>
      <c r="AM49" s="9">
        <f t="shared" si="13"/>
        <v>186</v>
      </c>
      <c r="AN49" s="10">
        <f t="shared" si="13"/>
        <v>19202250.590399995</v>
      </c>
    </row>
    <row r="50" spans="1:40" s="11" customFormat="1" ht="15.75" x14ac:dyDescent="0.25">
      <c r="A50" s="34"/>
      <c r="B50" s="27" t="s">
        <v>103</v>
      </c>
      <c r="C50" s="28">
        <v>1.599</v>
      </c>
      <c r="D50" s="29">
        <v>128416</v>
      </c>
      <c r="E50" s="30">
        <v>0.3</v>
      </c>
      <c r="F50" s="29">
        <f t="shared" si="0"/>
        <v>151492.35519999999</v>
      </c>
      <c r="G50" s="7">
        <v>10</v>
      </c>
      <c r="H50" s="8">
        <f t="shared" si="1"/>
        <v>1514923.5519999999</v>
      </c>
      <c r="I50" s="8"/>
      <c r="J50" s="8">
        <f t="shared" si="2"/>
        <v>0</v>
      </c>
      <c r="K50" s="8"/>
      <c r="L50" s="8">
        <f t="shared" si="3"/>
        <v>0</v>
      </c>
      <c r="M50" s="7"/>
      <c r="N50" s="8">
        <f t="shared" si="4"/>
        <v>0</v>
      </c>
      <c r="O50" s="8"/>
      <c r="P50" s="8">
        <f t="shared" si="5"/>
        <v>0</v>
      </c>
      <c r="Q50" s="7"/>
      <c r="R50" s="8">
        <f t="shared" si="6"/>
        <v>0</v>
      </c>
      <c r="S50" s="8"/>
      <c r="T50" s="8">
        <f t="shared" si="7"/>
        <v>0</v>
      </c>
      <c r="U50" s="8"/>
      <c r="V50" s="8">
        <f t="shared" si="8"/>
        <v>0</v>
      </c>
      <c r="W50" s="8"/>
      <c r="X50" s="8">
        <f t="shared" si="9"/>
        <v>0</v>
      </c>
      <c r="Y50" s="8"/>
      <c r="Z50" s="8">
        <f t="shared" si="10"/>
        <v>0</v>
      </c>
      <c r="AA50" s="8">
        <v>35</v>
      </c>
      <c r="AB50" s="8">
        <f t="shared" si="11"/>
        <v>5302232.432</v>
      </c>
      <c r="AC50" s="8">
        <v>20</v>
      </c>
      <c r="AD50" s="8">
        <f t="shared" si="12"/>
        <v>3029847.1039999998</v>
      </c>
      <c r="AE50" s="8"/>
      <c r="AF50" s="8"/>
      <c r="AG50" s="8"/>
      <c r="AH50" s="8"/>
      <c r="AI50" s="8"/>
      <c r="AJ50" s="8"/>
      <c r="AK50" s="7"/>
      <c r="AL50" s="8"/>
      <c r="AM50" s="9">
        <f t="shared" si="13"/>
        <v>65</v>
      </c>
      <c r="AN50" s="10">
        <f t="shared" si="13"/>
        <v>9847003.0879999995</v>
      </c>
    </row>
    <row r="51" spans="1:40" s="11" customFormat="1" ht="31.5" x14ac:dyDescent="0.25">
      <c r="A51" s="32" t="s">
        <v>104</v>
      </c>
      <c r="B51" s="27" t="s">
        <v>105</v>
      </c>
      <c r="C51" s="28">
        <v>1.599</v>
      </c>
      <c r="D51" s="29">
        <v>113676</v>
      </c>
      <c r="E51" s="30">
        <v>0.3</v>
      </c>
      <c r="F51" s="29">
        <f t="shared" si="0"/>
        <v>134103.5772</v>
      </c>
      <c r="G51" s="7">
        <v>10</v>
      </c>
      <c r="H51" s="8">
        <f t="shared" si="1"/>
        <v>1341035.7719999999</v>
      </c>
      <c r="I51" s="8"/>
      <c r="J51" s="8">
        <f t="shared" si="2"/>
        <v>0</v>
      </c>
      <c r="K51" s="8"/>
      <c r="L51" s="8">
        <f t="shared" si="3"/>
        <v>0</v>
      </c>
      <c r="M51" s="7"/>
      <c r="N51" s="8">
        <f t="shared" si="4"/>
        <v>0</v>
      </c>
      <c r="O51" s="8"/>
      <c r="P51" s="8">
        <f t="shared" si="5"/>
        <v>0</v>
      </c>
      <c r="Q51" s="7"/>
      <c r="R51" s="8">
        <f t="shared" si="6"/>
        <v>0</v>
      </c>
      <c r="S51" s="8"/>
      <c r="T51" s="8">
        <f t="shared" si="7"/>
        <v>0</v>
      </c>
      <c r="U51" s="8"/>
      <c r="V51" s="8">
        <f t="shared" si="8"/>
        <v>0</v>
      </c>
      <c r="W51" s="8">
        <v>30</v>
      </c>
      <c r="X51" s="8">
        <f t="shared" si="9"/>
        <v>4023107.3160000001</v>
      </c>
      <c r="Y51" s="8"/>
      <c r="Z51" s="8">
        <f t="shared" si="10"/>
        <v>0</v>
      </c>
      <c r="AA51" s="8"/>
      <c r="AB51" s="8">
        <f t="shared" si="11"/>
        <v>0</v>
      </c>
      <c r="AC51" s="8"/>
      <c r="AD51" s="8">
        <f t="shared" si="12"/>
        <v>0</v>
      </c>
      <c r="AE51" s="8"/>
      <c r="AF51" s="8"/>
      <c r="AG51" s="8"/>
      <c r="AH51" s="8"/>
      <c r="AI51" s="8"/>
      <c r="AJ51" s="8"/>
      <c r="AK51" s="7"/>
      <c r="AL51" s="8"/>
      <c r="AM51" s="9">
        <f t="shared" si="13"/>
        <v>40</v>
      </c>
      <c r="AN51" s="10">
        <f t="shared" si="13"/>
        <v>5364143.0879999995</v>
      </c>
    </row>
    <row r="52" spans="1:40" s="11" customFormat="1" ht="15.75" x14ac:dyDescent="0.25">
      <c r="A52" s="32" t="s">
        <v>106</v>
      </c>
      <c r="B52" s="27" t="s">
        <v>107</v>
      </c>
      <c r="C52" s="28">
        <v>1.599</v>
      </c>
      <c r="D52" s="29">
        <v>174111</v>
      </c>
      <c r="E52" s="30">
        <v>0.15</v>
      </c>
      <c r="F52" s="29">
        <f t="shared" si="0"/>
        <v>189754.87335000001</v>
      </c>
      <c r="G52" s="7">
        <v>10</v>
      </c>
      <c r="H52" s="8">
        <f t="shared" si="1"/>
        <v>1897548.7335000001</v>
      </c>
      <c r="I52" s="8"/>
      <c r="J52" s="8">
        <f t="shared" si="2"/>
        <v>0</v>
      </c>
      <c r="K52" s="8"/>
      <c r="L52" s="8">
        <f t="shared" si="3"/>
        <v>0</v>
      </c>
      <c r="M52" s="7"/>
      <c r="N52" s="8">
        <f t="shared" si="4"/>
        <v>0</v>
      </c>
      <c r="O52" s="8"/>
      <c r="P52" s="8">
        <f t="shared" si="5"/>
        <v>0</v>
      </c>
      <c r="Q52" s="7"/>
      <c r="R52" s="8">
        <f t="shared" si="6"/>
        <v>0</v>
      </c>
      <c r="S52" s="8"/>
      <c r="T52" s="8">
        <f t="shared" si="7"/>
        <v>0</v>
      </c>
      <c r="U52" s="8"/>
      <c r="V52" s="8">
        <f t="shared" si="8"/>
        <v>0</v>
      </c>
      <c r="W52" s="8"/>
      <c r="X52" s="8">
        <f t="shared" si="9"/>
        <v>0</v>
      </c>
      <c r="Y52" s="8"/>
      <c r="Z52" s="8">
        <f t="shared" si="10"/>
        <v>0</v>
      </c>
      <c r="AA52" s="8"/>
      <c r="AB52" s="8">
        <f t="shared" si="11"/>
        <v>0</v>
      </c>
      <c r="AC52" s="8"/>
      <c r="AD52" s="8">
        <f t="shared" si="12"/>
        <v>0</v>
      </c>
      <c r="AE52" s="8"/>
      <c r="AF52" s="8"/>
      <c r="AG52" s="8"/>
      <c r="AH52" s="8"/>
      <c r="AI52" s="8"/>
      <c r="AJ52" s="8"/>
      <c r="AK52" s="7"/>
      <c r="AL52" s="8"/>
      <c r="AM52" s="9">
        <f t="shared" si="13"/>
        <v>10</v>
      </c>
      <c r="AN52" s="10">
        <f t="shared" si="13"/>
        <v>1897548.7335000001</v>
      </c>
    </row>
    <row r="53" spans="1:40" s="14" customFormat="1" ht="15.75" x14ac:dyDescent="0.25">
      <c r="A53" s="19" t="s">
        <v>108</v>
      </c>
      <c r="B53" s="20" t="s">
        <v>109</v>
      </c>
      <c r="C53" s="20"/>
      <c r="D53" s="21"/>
      <c r="E53" s="20"/>
      <c r="F53" s="20"/>
      <c r="G53" s="22">
        <f>SUM(G6:G52)</f>
        <v>1180</v>
      </c>
      <c r="H53" s="22">
        <f t="shared" ref="H53:AL53" si="15">SUM(H6:H52)</f>
        <v>192451158.94690007</v>
      </c>
      <c r="I53" s="22">
        <f>SUM(I6:I52)</f>
        <v>1815</v>
      </c>
      <c r="J53" s="22">
        <f t="shared" si="15"/>
        <v>349527166.34130001</v>
      </c>
      <c r="K53" s="22">
        <f t="shared" si="15"/>
        <v>90</v>
      </c>
      <c r="L53" s="22">
        <f t="shared" si="15"/>
        <v>11380402.97115</v>
      </c>
      <c r="M53" s="22">
        <f t="shared" si="15"/>
        <v>110</v>
      </c>
      <c r="N53" s="22">
        <f t="shared" si="15"/>
        <v>22208069.630499996</v>
      </c>
      <c r="O53" s="22">
        <f t="shared" si="15"/>
        <v>100</v>
      </c>
      <c r="P53" s="22">
        <f t="shared" si="15"/>
        <v>13881293.959999999</v>
      </c>
      <c r="Q53" s="22">
        <f t="shared" si="15"/>
        <v>477</v>
      </c>
      <c r="R53" s="22">
        <f t="shared" si="15"/>
        <v>128179956.63104999</v>
      </c>
      <c r="S53" s="22">
        <f t="shared" si="15"/>
        <v>150</v>
      </c>
      <c r="T53" s="22">
        <f t="shared" si="15"/>
        <v>17115618.465</v>
      </c>
      <c r="U53" s="22">
        <f t="shared" si="15"/>
        <v>720</v>
      </c>
      <c r="V53" s="22">
        <f t="shared" si="15"/>
        <v>55952382.9604</v>
      </c>
      <c r="W53" s="22">
        <f t="shared" si="15"/>
        <v>35</v>
      </c>
      <c r="X53" s="22">
        <f t="shared" si="15"/>
        <v>4393975.5034999996</v>
      </c>
      <c r="Y53" s="22">
        <f t="shared" si="15"/>
        <v>75</v>
      </c>
      <c r="Z53" s="22">
        <f t="shared" si="15"/>
        <v>8242033.0349999992</v>
      </c>
      <c r="AA53" s="22">
        <f t="shared" si="15"/>
        <v>240</v>
      </c>
      <c r="AB53" s="22">
        <f t="shared" si="15"/>
        <v>32691604.518999998</v>
      </c>
      <c r="AC53" s="22">
        <f t="shared" si="15"/>
        <v>517</v>
      </c>
      <c r="AD53" s="22">
        <f t="shared" si="15"/>
        <v>87924634.998300016</v>
      </c>
      <c r="AE53" s="22">
        <f t="shared" si="15"/>
        <v>5</v>
      </c>
      <c r="AF53" s="22">
        <f t="shared" si="15"/>
        <v>796846.06050000002</v>
      </c>
      <c r="AG53" s="22">
        <f t="shared" si="15"/>
        <v>62</v>
      </c>
      <c r="AH53" s="22">
        <f t="shared" si="15"/>
        <v>8825861.8462000005</v>
      </c>
      <c r="AI53" s="22">
        <f t="shared" si="15"/>
        <v>16</v>
      </c>
      <c r="AJ53" s="22">
        <f t="shared" si="15"/>
        <v>2218081.3775999998</v>
      </c>
      <c r="AK53" s="22">
        <f t="shared" si="15"/>
        <v>149</v>
      </c>
      <c r="AL53" s="22">
        <f t="shared" si="15"/>
        <v>33252526.694400001</v>
      </c>
      <c r="AM53" s="22">
        <f>SUM(AM6:AM52)</f>
        <v>5741</v>
      </c>
      <c r="AN53" s="23">
        <f>SUM(AN6:AN52)</f>
        <v>969041613.94079995</v>
      </c>
    </row>
    <row r="54" spans="1:40" s="14" customFormat="1" ht="15.75" hidden="1" x14ac:dyDescent="0.25">
      <c r="A54" s="19" t="s">
        <v>110</v>
      </c>
      <c r="B54" s="20" t="s">
        <v>109</v>
      </c>
      <c r="C54" s="20"/>
      <c r="D54" s="21"/>
      <c r="E54" s="20"/>
      <c r="F54" s="20"/>
      <c r="G54" s="22">
        <v>1180</v>
      </c>
      <c r="H54" s="22">
        <v>192385560.87540007</v>
      </c>
      <c r="I54" s="22">
        <v>1815</v>
      </c>
      <c r="J54" s="22">
        <v>349527166.34130001</v>
      </c>
      <c r="K54" s="22">
        <v>90</v>
      </c>
      <c r="L54" s="22">
        <v>11380402.97115</v>
      </c>
      <c r="M54" s="22">
        <v>110</v>
      </c>
      <c r="N54" s="22">
        <v>22208069.630499996</v>
      </c>
      <c r="O54" s="22">
        <v>100</v>
      </c>
      <c r="P54" s="22">
        <v>13881293.959999999</v>
      </c>
      <c r="Q54" s="22">
        <v>477</v>
      </c>
      <c r="R54" s="22">
        <v>128179956.63104999</v>
      </c>
      <c r="S54" s="22">
        <v>150</v>
      </c>
      <c r="T54" s="22">
        <v>17115618.465</v>
      </c>
      <c r="U54" s="22">
        <v>720</v>
      </c>
      <c r="V54" s="22">
        <v>55952382.9604</v>
      </c>
      <c r="W54" s="22">
        <v>35</v>
      </c>
      <c r="X54" s="22">
        <v>4393975.5034999996</v>
      </c>
      <c r="Y54" s="22">
        <v>75</v>
      </c>
      <c r="Z54" s="22">
        <v>8242033.0349999992</v>
      </c>
      <c r="AA54" s="22">
        <v>240</v>
      </c>
      <c r="AB54" s="22">
        <v>32691604.518999998</v>
      </c>
      <c r="AC54" s="22">
        <v>490</v>
      </c>
      <c r="AD54" s="22">
        <v>87976786.797700018</v>
      </c>
      <c r="AE54" s="22">
        <v>5</v>
      </c>
      <c r="AF54" s="22">
        <v>796846.06050000002</v>
      </c>
      <c r="AG54" s="22">
        <v>62</v>
      </c>
      <c r="AH54" s="22">
        <v>8825861.8462000005</v>
      </c>
      <c r="AI54" s="22">
        <v>16</v>
      </c>
      <c r="AJ54" s="22">
        <v>2218081.3775999998</v>
      </c>
      <c r="AK54" s="22">
        <v>300</v>
      </c>
      <c r="AL54" s="22">
        <v>66986104.460000008</v>
      </c>
      <c r="AM54" s="22">
        <v>5865</v>
      </c>
      <c r="AN54" s="23">
        <v>1002761745.4342999</v>
      </c>
    </row>
    <row r="55" spans="1:40" s="14" customFormat="1" hidden="1" x14ac:dyDescent="0.25">
      <c r="B55" s="15"/>
      <c r="C55" s="15"/>
      <c r="D55" s="16"/>
      <c r="E55" s="15"/>
      <c r="H55" s="14">
        <f>H53-H54</f>
        <v>65598.071500003338</v>
      </c>
      <c r="AC55" s="14">
        <f>AC53-AC54</f>
        <v>27</v>
      </c>
      <c r="AD55" s="14">
        <f>AD53-AD54</f>
        <v>-52151.799400001764</v>
      </c>
      <c r="AK55" s="14">
        <f>AK53-AK54</f>
        <v>-151</v>
      </c>
      <c r="AL55" s="14">
        <f>AL53-AL54</f>
        <v>-33733577.765600011</v>
      </c>
      <c r="AM55" s="14">
        <f>AM53-AM54</f>
        <v>-124</v>
      </c>
      <c r="AN55" s="14">
        <f>AN53-AN54</f>
        <v>-33720131.493499994</v>
      </c>
    </row>
    <row r="56" spans="1:40" hidden="1" x14ac:dyDescent="0.25"/>
  </sheetData>
  <mergeCells count="54">
    <mergeCell ref="AG3:AH3"/>
    <mergeCell ref="AI3:AJ3"/>
    <mergeCell ref="M3:N3"/>
    <mergeCell ref="O3:P3"/>
    <mergeCell ref="Q3:R3"/>
    <mergeCell ref="S3:T3"/>
    <mergeCell ref="U3:V3"/>
    <mergeCell ref="W3:X3"/>
    <mergeCell ref="AE4:AF4"/>
    <mergeCell ref="AG4:AH4"/>
    <mergeCell ref="AK3:AL3"/>
    <mergeCell ref="AM3:AN3"/>
    <mergeCell ref="G4:H4"/>
    <mergeCell ref="I4:J4"/>
    <mergeCell ref="K4:L4"/>
    <mergeCell ref="M4:N4"/>
    <mergeCell ref="O4:P4"/>
    <mergeCell ref="Q4:R4"/>
    <mergeCell ref="S4:T4"/>
    <mergeCell ref="U4:V4"/>
    <mergeCell ref="Y3:Z3"/>
    <mergeCell ref="AA3:AB3"/>
    <mergeCell ref="AC3:AD3"/>
    <mergeCell ref="AE3:AF3"/>
    <mergeCell ref="A20:A21"/>
    <mergeCell ref="W4:X4"/>
    <mergeCell ref="Y4:Z4"/>
    <mergeCell ref="AA4:AB4"/>
    <mergeCell ref="AC4:AD4"/>
    <mergeCell ref="A3:A5"/>
    <mergeCell ref="B3:B5"/>
    <mergeCell ref="C3:C5"/>
    <mergeCell ref="D3:D5"/>
    <mergeCell ref="E3:E5"/>
    <mergeCell ref="F3:F5"/>
    <mergeCell ref="G3:H3"/>
    <mergeCell ref="I3:J3"/>
    <mergeCell ref="K3:L3"/>
    <mergeCell ref="A44:A48"/>
    <mergeCell ref="A49:A50"/>
    <mergeCell ref="A2:AD2"/>
    <mergeCell ref="AM1:AN1"/>
    <mergeCell ref="AM2:AN2"/>
    <mergeCell ref="A22:A23"/>
    <mergeCell ref="A24:A25"/>
    <mergeCell ref="A26:A27"/>
    <mergeCell ref="A28:A30"/>
    <mergeCell ref="A32:A41"/>
    <mergeCell ref="A42:A43"/>
    <mergeCell ref="AI4:AJ4"/>
    <mergeCell ref="AK4:AL4"/>
    <mergeCell ref="A6:A7"/>
    <mergeCell ref="A8:A9"/>
    <mergeCell ref="A14:A19"/>
  </mergeCells>
  <pageMargins left="0.19685039370078741" right="0" top="0.27559055118110237" bottom="0" header="0.11811023622047245" footer="0.11811023622047245"/>
  <pageSetup paperSize="9" scale="8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2018-04-27T03:02:25Z</cp:lastPrinted>
  <dcterms:created xsi:type="dcterms:W3CDTF">2018-04-27T01:53:31Z</dcterms:created>
  <dcterms:modified xsi:type="dcterms:W3CDTF">2018-04-27T23:55:24Z</dcterms:modified>
</cp:coreProperties>
</file>